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05" windowHeight="9345" activeTab="0"/>
  </bookViews>
  <sheets>
    <sheet name="Tabelle1" sheetId="1" r:id="rId1"/>
  </sheets>
  <definedNames>
    <definedName name="_xlnm.Print_Area" localSheetId="0">'Tabelle1'!$A$1:$L$134</definedName>
  </definedNames>
  <calcPr fullCalcOnLoad="1"/>
</workbook>
</file>

<file path=xl/comments1.xml><?xml version="1.0" encoding="utf-8"?>
<comments xmlns="http://schemas.openxmlformats.org/spreadsheetml/2006/main">
  <authors>
    <author>Holz03</author>
    <author>Carsten Hilbert</author>
  </authors>
  <commentList>
    <comment ref="F28" authorId="0">
      <text>
        <r>
          <rPr>
            <b/>
            <sz val="9"/>
            <rFont val="Tahoma"/>
            <family val="2"/>
          </rPr>
          <t>Zuschläge</t>
        </r>
        <r>
          <rPr>
            <sz val="9"/>
            <rFont val="Tahoma"/>
            <family val="2"/>
          </rPr>
          <t xml:space="preserve"> 
Massivholz   große Querschnitte                    40-60%
Massivholz dünne Leisten oder Anleimer   100-200%
Plattenwerkstoffe richtungslos                       20-30%
Plattenwerkstoffe mit Richtung                      30-40%</t>
        </r>
        <r>
          <rPr>
            <sz val="8"/>
            <rFont val="Tahoma"/>
            <family val="0"/>
          </rPr>
          <t xml:space="preserve">
</t>
        </r>
      </text>
    </comment>
    <comment ref="H28" authorId="0">
      <text>
        <r>
          <rPr>
            <sz val="9"/>
            <rFont val="Tahoma"/>
            <family val="2"/>
          </rPr>
          <t>Hier werden die Materialpreise aus deiner Materialdatei eingetragen. Vergiss nicht die Materialgemeinkosten  hinzuzuzählen (ca. 10%)</t>
        </r>
      </text>
    </comment>
    <comment ref="D38" authorId="0">
      <text>
        <r>
          <rPr>
            <sz val="9"/>
            <rFont val="Tahoma"/>
            <family val="2"/>
          </rPr>
          <t>Die Kantenlängen werden mit 80mm Verschnittzuschlag pro Kante  für die Kantenmaschine berechnet.</t>
        </r>
      </text>
    </comment>
    <comment ref="H69" authorId="1">
      <text>
        <r>
          <rPr>
            <sz val="9"/>
            <rFont val="Tahoma"/>
            <family val="2"/>
          </rPr>
          <t>1  = Lohn 1
2 = Lohn 2
3 = Lohn 3
Die Lohnkosten legst du in Zeile 3.1 bis 3.3 fest</t>
        </r>
      </text>
    </comment>
    <comment ref="D88" authorId="1">
      <text>
        <r>
          <rPr>
            <sz val="9"/>
            <rFont val="Tahoma"/>
            <family val="2"/>
          </rPr>
          <t>Hier die Material-Nummer aus Spalte A eintragen</t>
        </r>
      </text>
    </comment>
    <comment ref="H88" authorId="1">
      <text>
        <r>
          <rPr>
            <sz val="9"/>
            <rFont val="Tahoma"/>
            <family val="2"/>
          </rPr>
          <t>Hier die Kanten-Nummer aus Spalte A eintragen: 1 für Kante1 oder 2 für Kante2</t>
        </r>
      </text>
    </comment>
  </commentList>
</comments>
</file>

<file path=xl/sharedStrings.xml><?xml version="1.0" encoding="utf-8"?>
<sst xmlns="http://schemas.openxmlformats.org/spreadsheetml/2006/main" count="240" uniqueCount="174">
  <si>
    <t>Allgemeine Angaben</t>
  </si>
  <si>
    <t>Kunde</t>
  </si>
  <si>
    <t>Gegenstand</t>
  </si>
  <si>
    <t>Bearbeitet</t>
  </si>
  <si>
    <t>Datum</t>
  </si>
  <si>
    <t>Kalkulation</t>
  </si>
  <si>
    <t>Material (4 bis 8)</t>
  </si>
  <si>
    <t>Kleinteile</t>
  </si>
  <si>
    <t>%</t>
  </si>
  <si>
    <t>Lohn (9)</t>
  </si>
  <si>
    <t>Selbstkosten</t>
  </si>
  <si>
    <t>WUG auf Selbstkosten</t>
  </si>
  <si>
    <t xml:space="preserve">Gesamt </t>
  </si>
  <si>
    <t>Rabatt auf Gesamt</t>
  </si>
  <si>
    <t>Gesamt mit Rabatt</t>
  </si>
  <si>
    <t>MWSt</t>
  </si>
  <si>
    <t>16% oder 7%</t>
  </si>
  <si>
    <t>Bruttopreis</t>
  </si>
  <si>
    <t>EUR</t>
  </si>
  <si>
    <t>Variablen</t>
  </si>
  <si>
    <t>Lohn 1</t>
  </si>
  <si>
    <t>z.B. Azubi, Praktikant</t>
  </si>
  <si>
    <t>€/h</t>
  </si>
  <si>
    <t>Lohn 2</t>
  </si>
  <si>
    <t>Lohn 3</t>
  </si>
  <si>
    <t>KFZ-Kosten</t>
  </si>
  <si>
    <t>Bus</t>
  </si>
  <si>
    <t>€/km</t>
  </si>
  <si>
    <t>Material</t>
  </si>
  <si>
    <t xml:space="preserve">Stärke </t>
  </si>
  <si>
    <t>Verschnittzuschl.</t>
  </si>
  <si>
    <t>Preis</t>
  </si>
  <si>
    <t>Kurzbez.</t>
  </si>
  <si>
    <t>[mm]</t>
  </si>
  <si>
    <t>€</t>
  </si>
  <si>
    <t>qm</t>
  </si>
  <si>
    <t>Summe</t>
  </si>
  <si>
    <t>Kanten</t>
  </si>
  <si>
    <t>Stärke</t>
  </si>
  <si>
    <t>€/m</t>
  </si>
  <si>
    <t>m</t>
  </si>
  <si>
    <t>Melamin</t>
  </si>
  <si>
    <t>Anz.</t>
  </si>
  <si>
    <t>Einh.</t>
  </si>
  <si>
    <t>€/Einh.</t>
  </si>
  <si>
    <t>Beschläge</t>
  </si>
  <si>
    <t>Stück</t>
  </si>
  <si>
    <t>Lacke, Beizen</t>
  </si>
  <si>
    <t>Liter</t>
  </si>
  <si>
    <r>
      <t>€</t>
    </r>
    <r>
      <rPr>
        <sz val="10"/>
        <rFont val="Arial"/>
        <family val="2"/>
      </rPr>
      <t>/Liter</t>
    </r>
  </si>
  <si>
    <t>DD-Lack</t>
  </si>
  <si>
    <t>Nitro-Lack</t>
  </si>
  <si>
    <t>Arbeitsstunden</t>
  </si>
  <si>
    <t>Arbeitsvorbereitung</t>
  </si>
  <si>
    <t>h</t>
  </si>
  <si>
    <t>Zuschnitt</t>
  </si>
  <si>
    <t>Fräsen</t>
  </si>
  <si>
    <t>Schleifen</t>
  </si>
  <si>
    <t>Grundieren und Lackschliff</t>
  </si>
  <si>
    <t>Lackieren</t>
  </si>
  <si>
    <t>Handling</t>
  </si>
  <si>
    <t>KFZ</t>
  </si>
  <si>
    <t>Anzahl der Wege</t>
  </si>
  <si>
    <t>km</t>
  </si>
  <si>
    <t>Weg einfach</t>
  </si>
  <si>
    <t>Holzliste</t>
  </si>
  <si>
    <t>1 bis 6</t>
  </si>
  <si>
    <t>Mat1</t>
  </si>
  <si>
    <t>Mat2</t>
  </si>
  <si>
    <t>Mat3</t>
  </si>
  <si>
    <t>Mat4</t>
  </si>
  <si>
    <t>Mat5</t>
  </si>
  <si>
    <t>Mat6</t>
  </si>
  <si>
    <t>Mat7</t>
  </si>
  <si>
    <t>Mat8</t>
  </si>
  <si>
    <t>K1</t>
  </si>
  <si>
    <t>K2</t>
  </si>
  <si>
    <t>Pos</t>
  </si>
  <si>
    <t>Bezeichnung</t>
  </si>
  <si>
    <t>Mat</t>
  </si>
  <si>
    <t>Stck.</t>
  </si>
  <si>
    <t>Länge</t>
  </si>
  <si>
    <t>Breite</t>
  </si>
  <si>
    <t>Bemerkungen</t>
  </si>
  <si>
    <t>m2</t>
  </si>
  <si>
    <t>mm</t>
  </si>
  <si>
    <t>Kante 1</t>
  </si>
  <si>
    <t>Kante 2</t>
  </si>
  <si>
    <t>Seite</t>
  </si>
  <si>
    <t>Lohnart: 1, 2 oder 3</t>
  </si>
  <si>
    <t>Anleitung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</si>
  <si>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</si>
  <si>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</si>
  <si>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</si>
  <si>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</si>
  <si>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</si>
  <si>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</si>
  <si>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</si>
  <si>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</si>
  <si>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</si>
  <si>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</si>
  <si>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8.1</t>
  </si>
  <si>
    <t>8.2</t>
  </si>
  <si>
    <t>8.3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</si>
  <si>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</si>
  <si>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</si>
  <si>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</si>
  <si>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</si>
  <si>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</si>
  <si>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</si>
  <si>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</si>
  <si>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</si>
  <si>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</si>
  <si>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6.1</t>
  </si>
  <si>
    <t>6.2</t>
  </si>
  <si>
    <t>6.3</t>
  </si>
  <si>
    <t>6.4</t>
  </si>
  <si>
    <t>6.5</t>
  </si>
  <si>
    <t>4.1</t>
  </si>
  <si>
    <t>4.2</t>
  </si>
  <si>
    <t>4.3</t>
  </si>
  <si>
    <t>4.4</t>
  </si>
  <si>
    <t>4.5</t>
  </si>
  <si>
    <t>4.6</t>
  </si>
  <si>
    <t>4.7</t>
  </si>
  <si>
    <t>4.8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</si>
  <si>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</si>
  <si>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</si>
  <si>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</si>
  <si>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</si>
  <si>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</si>
  <si>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</si>
  <si>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</si>
  <si>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</si>
  <si>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</si>
  <si>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</si>
  <si>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1.1</t>
  </si>
  <si>
    <t>1.2</t>
  </si>
  <si>
    <t>1.3</t>
  </si>
  <si>
    <t>1.4</t>
  </si>
  <si>
    <t>3.1</t>
  </si>
  <si>
    <t>3.2</t>
  </si>
  <si>
    <t>3.3</t>
  </si>
  <si>
    <t>3.4</t>
  </si>
  <si>
    <t>Holgi</t>
  </si>
  <si>
    <r>
      <t>Halbzeuge</t>
    </r>
    <r>
      <rPr>
        <sz val="16"/>
        <rFont val="Arial"/>
        <family val="2"/>
      </rPr>
      <t xml:space="preserve"> (Glas etc.)</t>
    </r>
  </si>
  <si>
    <t>Stundenverrechnungssatz</t>
  </si>
  <si>
    <t>Manni</t>
  </si>
  <si>
    <t>z.B. Geselle, Montage</t>
  </si>
  <si>
    <t>z.B. Maschinenraum</t>
  </si>
  <si>
    <t>Gesamtlänge</t>
  </si>
  <si>
    <t>* Alle weißen Felder können verändert werden 
* Mit der Tabulatortaste oder der Maus kommst du ins nächst Feld 
* Die blauen Felder werden automatisch berechnet</t>
  </si>
  <si>
    <t>Fertigmenge</t>
  </si>
  <si>
    <t>Rohmenge</t>
  </si>
  <si>
    <t>Preis/qm</t>
  </si>
  <si>
    <r>
      <t>€</t>
    </r>
    <r>
      <rPr>
        <sz val="10"/>
        <rFont val="Arial"/>
        <family val="2"/>
      </rPr>
      <t>/qm</t>
    </r>
  </si>
  <si>
    <t>KantenNr. 1 oder 2 aus Punkt 5 (Kanten)</t>
  </si>
  <si>
    <t>Bänder</t>
  </si>
  <si>
    <t>FPY ES furniert</t>
  </si>
  <si>
    <t>Starkfurnier ES</t>
  </si>
  <si>
    <t>Lamelloverbindung</t>
  </si>
  <si>
    <t>Zusammenbau, verleimen</t>
  </si>
  <si>
    <t>Montage, Beschläge etc.</t>
  </si>
  <si>
    <t>HFD einseitig weiß</t>
  </si>
  <si>
    <t>Boden Deckel</t>
  </si>
  <si>
    <t>Fachböden</t>
  </si>
  <si>
    <t>Bänder bohren</t>
  </si>
  <si>
    <t>Türen</t>
  </si>
  <si>
    <t>Deckplatte</t>
  </si>
  <si>
    <t>Rückwand</t>
  </si>
  <si>
    <t>fälzen</t>
  </si>
  <si>
    <t>Sideboard in Esche DD natur lackiert</t>
  </si>
  <si>
    <t>Füße Alu</t>
  </si>
  <si>
    <t xml:space="preserve">Griffe 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</si>
</sst>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1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4" fontId="2" fillId="4" borderId="0" xfId="0" applyNumberFormat="1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4" fontId="2" fillId="4" borderId="0" xfId="0" applyNumberFormat="1" applyFont="1" applyFill="1" applyBorder="1" applyAlignment="1" applyProtection="1">
      <alignment horizontal="left"/>
      <protection/>
    </xf>
    <xf numFmtId="0" fontId="2" fillId="4" borderId="0" xfId="0" applyFont="1" applyFill="1" applyBorder="1" applyAlignment="1" applyProtection="1">
      <alignment horizontal="left" wrapText="1"/>
      <protection/>
    </xf>
    <xf numFmtId="0" fontId="2" fillId="4" borderId="0" xfId="0" applyFont="1" applyFill="1" applyBorder="1" applyAlignment="1" applyProtection="1">
      <alignment wrapText="1"/>
      <protection/>
    </xf>
    <xf numFmtId="4" fontId="2" fillId="5" borderId="0" xfId="0" applyNumberFormat="1" applyFont="1" applyFill="1" applyBorder="1" applyAlignment="1" applyProtection="1">
      <alignment wrapText="1"/>
      <protection/>
    </xf>
    <xf numFmtId="4" fontId="3" fillId="4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left"/>
      <protection/>
    </xf>
    <xf numFmtId="4" fontId="3" fillId="5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4" fontId="2" fillId="5" borderId="0" xfId="0" applyNumberFormat="1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 locked="0"/>
    </xf>
    <xf numFmtId="2" fontId="2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4" fontId="2" fillId="4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5" borderId="0" xfId="0" applyNumberFormat="1" applyFont="1" applyFill="1" applyBorder="1" applyAlignment="1" applyProtection="1">
      <alignment/>
      <protection/>
    </xf>
    <xf numFmtId="2" fontId="2" fillId="5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 locked="0"/>
    </xf>
    <xf numFmtId="4" fontId="3" fillId="3" borderId="0" xfId="0" applyNumberFormat="1" applyFont="1" applyFill="1" applyBorder="1" applyAlignment="1" applyProtection="1">
      <alignment/>
      <protection/>
    </xf>
    <xf numFmtId="4" fontId="3" fillId="3" borderId="0" xfId="0" applyNumberFormat="1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left" vertical="top" wrapText="1"/>
      <protection/>
    </xf>
    <xf numFmtId="0" fontId="2" fillId="5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4" fontId="2" fillId="3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4" fontId="2" fillId="3" borderId="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4" fontId="3" fillId="4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2" fillId="4" borderId="0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 applyProtection="1">
      <alignment horizontal="center" vertical="center"/>
      <protection/>
    </xf>
    <xf numFmtId="0" fontId="0" fillId="3" borderId="0" xfId="0" applyNumberFormat="1" applyFont="1" applyFill="1" applyBorder="1" applyAlignment="1" applyProtection="1">
      <alignment horizontal="right" wrapText="1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/>
    </xf>
    <xf numFmtId="2" fontId="0" fillId="3" borderId="0" xfId="0" applyNumberFormat="1" applyFont="1" applyFill="1" applyBorder="1" applyAlignment="1" applyProtection="1">
      <alignment wrapText="1"/>
      <protection hidden="1"/>
    </xf>
    <xf numFmtId="0" fontId="0" fillId="3" borderId="0" xfId="0" applyNumberFormat="1" applyFont="1" applyFill="1" applyBorder="1" applyAlignment="1" applyProtection="1">
      <alignment horizontal="center" wrapText="1"/>
      <protection hidden="1"/>
    </xf>
    <xf numFmtId="2" fontId="6" fillId="3" borderId="0" xfId="0" applyNumberFormat="1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2" fontId="2" fillId="3" borderId="0" xfId="0" applyNumberFormat="1" applyFont="1" applyFill="1" applyBorder="1" applyAlignment="1" applyProtection="1">
      <alignment horizontal="center"/>
      <protection/>
    </xf>
    <xf numFmtId="2" fontId="2" fillId="4" borderId="0" xfId="0" applyNumberFormat="1" applyFont="1" applyFill="1" applyBorder="1" applyAlignment="1" applyProtection="1">
      <alignment horizontal="center"/>
      <protection/>
    </xf>
    <xf numFmtId="0" fontId="2" fillId="4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/>
      <protection locked="0"/>
    </xf>
    <xf numFmtId="16" fontId="2" fillId="4" borderId="0" xfId="0" applyNumberFormat="1" applyFont="1" applyFill="1" applyBorder="1" applyAlignment="1" applyProtection="1" quotePrefix="1">
      <alignment horizontal="center"/>
      <protection/>
    </xf>
    <xf numFmtId="0" fontId="2" fillId="4" borderId="0" xfId="0" applyNumberFormat="1" applyFont="1" applyFill="1" applyBorder="1" applyAlignment="1" applyProtection="1" quotePrefix="1">
      <alignment horizontal="center"/>
      <protection/>
    </xf>
    <xf numFmtId="2" fontId="2" fillId="4" borderId="0" xfId="0" applyNumberFormat="1" applyFont="1" applyFill="1" applyBorder="1" applyAlignment="1" applyProtection="1" quotePrefix="1">
      <alignment horizontal="center"/>
      <protection/>
    </xf>
    <xf numFmtId="0" fontId="2" fillId="4" borderId="0" xfId="0" applyFont="1" applyFill="1" applyBorder="1" applyAlignment="1" applyProtection="1" quotePrefix="1">
      <alignment horizontal="center"/>
      <protection/>
    </xf>
    <xf numFmtId="0" fontId="0" fillId="6" borderId="0" xfId="0" applyFill="1" applyBorder="1" applyAlignment="1">
      <alignment/>
    </xf>
    <xf numFmtId="0" fontId="2" fillId="4" borderId="0" xfId="0" applyFont="1" applyFill="1" applyBorder="1" applyAlignment="1" applyProtection="1">
      <alignment horizontal="left" vertical="top" wrapText="1"/>
      <protection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 quotePrefix="1">
      <alignment horizontal="center"/>
      <protection/>
    </xf>
    <xf numFmtId="4" fontId="2" fillId="4" borderId="2" xfId="0" applyNumberFormat="1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wrapText="1"/>
      <protection/>
    </xf>
    <xf numFmtId="4" fontId="2" fillId="2" borderId="1" xfId="0" applyNumberFormat="1" applyFont="1" applyFill="1" applyBorder="1" applyAlignment="1" applyProtection="1">
      <alignment/>
      <protection/>
    </xf>
    <xf numFmtId="4" fontId="2" fillId="2" borderId="1" xfId="0" applyNumberFormat="1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/>
      <protection/>
    </xf>
    <xf numFmtId="0" fontId="3" fillId="4" borderId="2" xfId="0" applyFont="1" applyFill="1" applyBorder="1" applyAlignment="1" applyProtection="1">
      <alignment horizontal="left"/>
      <protection/>
    </xf>
    <xf numFmtId="4" fontId="3" fillId="5" borderId="2" xfId="0" applyNumberFormat="1" applyFont="1" applyFill="1" applyBorder="1" applyAlignment="1" applyProtection="1">
      <alignment/>
      <protection/>
    </xf>
    <xf numFmtId="4" fontId="3" fillId="4" borderId="2" xfId="0" applyNumberFormat="1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wrapText="1"/>
      <protection/>
    </xf>
    <xf numFmtId="0" fontId="0" fillId="2" borderId="1" xfId="0" applyFont="1" applyFill="1" applyBorder="1" applyAlignment="1" applyProtection="1">
      <alignment horizontal="centerContinuous" vertical="center"/>
      <protection/>
    </xf>
    <xf numFmtId="0" fontId="0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 horizontal="left"/>
      <protection/>
    </xf>
    <xf numFmtId="2" fontId="2" fillId="0" borderId="2" xfId="0" applyNumberFormat="1" applyFont="1" applyFill="1" applyBorder="1" applyAlignment="1" applyProtection="1">
      <alignment/>
      <protection locked="0"/>
    </xf>
    <xf numFmtId="2" fontId="2" fillId="4" borderId="2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2" fontId="0" fillId="2" borderId="1" xfId="0" applyNumberFormat="1" applyFont="1" applyFill="1" applyBorder="1" applyAlignment="1" applyProtection="1">
      <alignment/>
      <protection/>
    </xf>
    <xf numFmtId="4" fontId="0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/>
      <protection/>
    </xf>
    <xf numFmtId="4" fontId="3" fillId="4" borderId="2" xfId="0" applyNumberFormat="1" applyFont="1" applyFill="1" applyBorder="1" applyAlignment="1" applyProtection="1">
      <alignment/>
      <protection/>
    </xf>
    <xf numFmtId="4" fontId="3" fillId="5" borderId="2" xfId="0" applyNumberFormat="1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 horizontal="right"/>
      <protection/>
    </xf>
    <xf numFmtId="0" fontId="5" fillId="2" borderId="1" xfId="0" applyFont="1" applyFill="1" applyBorder="1" applyAlignment="1" applyProtection="1">
      <alignment/>
      <protection/>
    </xf>
    <xf numFmtId="4" fontId="2" fillId="2" borderId="1" xfId="0" applyNumberFormat="1" applyFont="1" applyFill="1" applyBorder="1" applyAlignment="1" applyProtection="1">
      <alignment/>
      <protection/>
    </xf>
    <xf numFmtId="2" fontId="2" fillId="4" borderId="2" xfId="0" applyNumberFormat="1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left" vertical="top" wrapText="1"/>
      <protection/>
    </xf>
    <xf numFmtId="0" fontId="3" fillId="4" borderId="2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4" fontId="3" fillId="2" borderId="1" xfId="0" applyNumberFormat="1" applyFont="1" applyFill="1" applyBorder="1" applyAlignment="1" applyProtection="1">
      <alignment/>
      <protection/>
    </xf>
    <xf numFmtId="4" fontId="6" fillId="2" borderId="1" xfId="0" applyNumberFormat="1" applyFont="1" applyFill="1" applyBorder="1" applyAlignment="1" applyProtection="1">
      <alignment/>
      <protection/>
    </xf>
    <xf numFmtId="4" fontId="2" fillId="2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2" fontId="0" fillId="4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left" wrapText="1"/>
      <protection/>
    </xf>
    <xf numFmtId="14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 horizontal="left" vertical="top" wrapText="1"/>
      <protection/>
    </xf>
    <xf numFmtId="0" fontId="0" fillId="2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86</xdr:row>
      <xdr:rowOff>180975</xdr:rowOff>
    </xdr:from>
    <xdr:to>
      <xdr:col>6</xdr:col>
      <xdr:colOff>314325</xdr:colOff>
      <xdr:row>90</xdr:row>
      <xdr:rowOff>123825</xdr:rowOff>
    </xdr:to>
    <xdr:sp>
      <xdr:nvSpPr>
        <xdr:cNvPr id="1" name="Oval 13"/>
        <xdr:cNvSpPr>
          <a:spLocks/>
        </xdr:cNvSpPr>
      </xdr:nvSpPr>
      <xdr:spPr>
        <a:xfrm>
          <a:off x="4600575" y="17907000"/>
          <a:ext cx="876300" cy="742950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81</xdr:row>
      <xdr:rowOff>0</xdr:rowOff>
    </xdr:from>
    <xdr:to>
      <xdr:col>11</xdr:col>
      <xdr:colOff>295275</xdr:colOff>
      <xdr:row>87</xdr:row>
      <xdr:rowOff>104775</xdr:rowOff>
    </xdr:to>
    <xdr:sp>
      <xdr:nvSpPr>
        <xdr:cNvPr id="2" name="Line 15"/>
        <xdr:cNvSpPr>
          <a:spLocks/>
        </xdr:cNvSpPr>
      </xdr:nvSpPr>
      <xdr:spPr>
        <a:xfrm flipV="1">
          <a:off x="5362575" y="16630650"/>
          <a:ext cx="3514725" cy="1400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77</xdr:row>
      <xdr:rowOff>47625</xdr:rowOff>
    </xdr:from>
    <xdr:to>
      <xdr:col>12</xdr:col>
      <xdr:colOff>295275</xdr:colOff>
      <xdr:row>82</xdr:row>
      <xdr:rowOff>161925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8782050" y="15878175"/>
          <a:ext cx="20288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Hier kannst du auch  Rechnungen eintragen: z.B. 
=800-38</a:t>
          </a:r>
        </a:p>
      </xdr:txBody>
    </xdr:sp>
    <xdr:clientData/>
  </xdr:twoCellAnchor>
  <xdr:twoCellAnchor>
    <xdr:from>
      <xdr:col>2</xdr:col>
      <xdr:colOff>600075</xdr:colOff>
      <xdr:row>85</xdr:row>
      <xdr:rowOff>209550</xdr:rowOff>
    </xdr:from>
    <xdr:to>
      <xdr:col>4</xdr:col>
      <xdr:colOff>104775</xdr:colOff>
      <xdr:row>89</xdr:row>
      <xdr:rowOff>114300</xdr:rowOff>
    </xdr:to>
    <xdr:sp>
      <xdr:nvSpPr>
        <xdr:cNvPr id="4" name="Oval 17"/>
        <xdr:cNvSpPr>
          <a:spLocks/>
        </xdr:cNvSpPr>
      </xdr:nvSpPr>
      <xdr:spPr>
        <a:xfrm>
          <a:off x="3419475" y="17687925"/>
          <a:ext cx="723900" cy="75247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27</xdr:row>
      <xdr:rowOff>123825</xdr:rowOff>
    </xdr:from>
    <xdr:to>
      <xdr:col>3</xdr:col>
      <xdr:colOff>228600</xdr:colOff>
      <xdr:row>85</xdr:row>
      <xdr:rowOff>228600</xdr:rowOff>
    </xdr:to>
    <xdr:sp>
      <xdr:nvSpPr>
        <xdr:cNvPr id="5" name="Line 18"/>
        <xdr:cNvSpPr>
          <a:spLocks/>
        </xdr:cNvSpPr>
      </xdr:nvSpPr>
      <xdr:spPr>
        <a:xfrm flipH="1" flipV="1">
          <a:off x="533400" y="5715000"/>
          <a:ext cx="3162300" cy="119919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695325</xdr:colOff>
      <xdr:row>86</xdr:row>
      <xdr:rowOff>142875</xdr:rowOff>
    </xdr:from>
    <xdr:to>
      <xdr:col>10</xdr:col>
      <xdr:colOff>47625</xdr:colOff>
      <xdr:row>90</xdr:row>
      <xdr:rowOff>85725</xdr:rowOff>
    </xdr:to>
    <xdr:sp>
      <xdr:nvSpPr>
        <xdr:cNvPr id="6" name="Oval 19"/>
        <xdr:cNvSpPr>
          <a:spLocks/>
        </xdr:cNvSpPr>
      </xdr:nvSpPr>
      <xdr:spPr>
        <a:xfrm>
          <a:off x="6991350" y="17868900"/>
          <a:ext cx="876300" cy="742950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39</xdr:row>
      <xdr:rowOff>161925</xdr:rowOff>
    </xdr:from>
    <xdr:to>
      <xdr:col>9</xdr:col>
      <xdr:colOff>219075</xdr:colOff>
      <xdr:row>86</xdr:row>
      <xdr:rowOff>190500</xdr:rowOff>
    </xdr:to>
    <xdr:sp>
      <xdr:nvSpPr>
        <xdr:cNvPr id="7" name="Line 20"/>
        <xdr:cNvSpPr>
          <a:spLocks/>
        </xdr:cNvSpPr>
      </xdr:nvSpPr>
      <xdr:spPr>
        <a:xfrm flipH="1" flipV="1">
          <a:off x="457200" y="8201025"/>
          <a:ext cx="6819900" cy="9715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75" zoomScaleNormal="75" workbookViewId="0" topLeftCell="A1">
      <selection activeCell="D2" sqref="D2:I2"/>
    </sheetView>
  </sheetViews>
  <sheetFormatPr defaultColWidth="11.421875" defaultRowHeight="15.75" customHeight="1"/>
  <cols>
    <col min="1" max="1" width="13.28125" style="81" bestFit="1" customWidth="1"/>
    <col min="2" max="2" width="29.00390625" style="77" customWidth="1"/>
    <col min="3" max="3" width="9.7109375" style="77" customWidth="1"/>
    <col min="4" max="4" width="8.57421875" style="77" customWidth="1"/>
    <col min="5" max="5" width="8.28125" style="77" customWidth="1"/>
    <col min="6" max="6" width="8.57421875" style="77" customWidth="1"/>
    <col min="7" max="7" width="6.8515625" style="77" bestFit="1" customWidth="1"/>
    <col min="8" max="8" width="10.140625" style="77" bestFit="1" customWidth="1"/>
    <col min="9" max="11" width="11.421875" style="77" customWidth="1"/>
    <col min="12" max="12" width="29.00390625" style="77" customWidth="1"/>
    <col min="13" max="16384" width="11.421875" style="77" customWidth="1"/>
  </cols>
  <sheetData>
    <row r="1" spans="1:33" ht="19.5" customHeight="1">
      <c r="A1" s="82">
        <v>1</v>
      </c>
      <c r="B1" s="83" t="s">
        <v>0</v>
      </c>
      <c r="C1" s="84"/>
      <c r="D1" s="84"/>
      <c r="E1" s="84"/>
      <c r="F1" s="84"/>
      <c r="G1" s="84"/>
      <c r="H1" s="85"/>
      <c r="I1" s="86"/>
      <c r="J1" s="86"/>
      <c r="K1" s="86"/>
      <c r="L1" s="129" t="s">
        <v>90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customHeight="1">
      <c r="A2" s="76" t="s">
        <v>136</v>
      </c>
      <c r="B2" s="130" t="s">
        <v>1</v>
      </c>
      <c r="C2" s="130"/>
      <c r="D2" s="131" t="s">
        <v>147</v>
      </c>
      <c r="E2" s="131"/>
      <c r="F2" s="131"/>
      <c r="G2" s="131"/>
      <c r="H2" s="131"/>
      <c r="I2" s="131"/>
      <c r="J2" s="5"/>
      <c r="K2" s="5"/>
      <c r="L2" s="138" t="s">
        <v>151</v>
      </c>
      <c r="M2" s="127"/>
      <c r="N2" s="127"/>
      <c r="O2" s="127"/>
      <c r="P2" s="127"/>
      <c r="Q2" s="12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>
      <c r="A3" s="76" t="s">
        <v>137</v>
      </c>
      <c r="B3" s="130" t="s">
        <v>2</v>
      </c>
      <c r="C3" s="130"/>
      <c r="D3" s="132" t="s">
        <v>171</v>
      </c>
      <c r="E3" s="132"/>
      <c r="F3" s="132"/>
      <c r="G3" s="132"/>
      <c r="H3" s="132"/>
      <c r="I3" s="132"/>
      <c r="J3" s="5"/>
      <c r="K3" s="5"/>
      <c r="L3" s="138"/>
      <c r="M3" s="127"/>
      <c r="N3" s="127"/>
      <c r="O3" s="127"/>
      <c r="P3" s="127"/>
      <c r="Q3" s="12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customHeight="1">
      <c r="A4" s="61"/>
      <c r="B4" s="8"/>
      <c r="C4" s="8"/>
      <c r="D4" s="132"/>
      <c r="E4" s="132"/>
      <c r="F4" s="132"/>
      <c r="G4" s="132"/>
      <c r="H4" s="132"/>
      <c r="I4" s="132"/>
      <c r="J4" s="5"/>
      <c r="K4" s="5"/>
      <c r="L4" s="138"/>
      <c r="M4" s="128"/>
      <c r="N4" s="128"/>
      <c r="O4" s="128"/>
      <c r="P4" s="128"/>
      <c r="Q4" s="12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ht="15.75" customHeight="1">
      <c r="A5" s="76" t="s">
        <v>138</v>
      </c>
      <c r="B5" s="130" t="s">
        <v>3</v>
      </c>
      <c r="C5" s="130"/>
      <c r="D5" s="131" t="s">
        <v>144</v>
      </c>
      <c r="E5" s="131"/>
      <c r="F5" s="131"/>
      <c r="G5" s="131"/>
      <c r="H5" s="131"/>
      <c r="I5" s="131"/>
      <c r="J5" s="11"/>
      <c r="K5" s="11"/>
      <c r="L5" s="138"/>
      <c r="M5" s="128"/>
      <c r="N5" s="128"/>
      <c r="O5" s="128"/>
      <c r="P5" s="128"/>
      <c r="Q5" s="128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15.75" customHeight="1">
      <c r="A6" s="87" t="s">
        <v>139</v>
      </c>
      <c r="B6" s="133" t="s">
        <v>4</v>
      </c>
      <c r="C6" s="133"/>
      <c r="D6" s="134">
        <v>38831</v>
      </c>
      <c r="E6" s="135"/>
      <c r="F6" s="135"/>
      <c r="G6" s="135"/>
      <c r="H6" s="135"/>
      <c r="I6" s="135"/>
      <c r="J6" s="88"/>
      <c r="K6" s="88"/>
      <c r="L6" s="138"/>
      <c r="M6" s="128"/>
      <c r="N6" s="128"/>
      <c r="O6" s="128"/>
      <c r="P6" s="128"/>
      <c r="Q6" s="128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3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9.5" customHeight="1">
      <c r="A8" s="89">
        <v>2</v>
      </c>
      <c r="B8" s="90" t="s">
        <v>5</v>
      </c>
      <c r="C8" s="91"/>
      <c r="D8" s="92"/>
      <c r="E8" s="92"/>
      <c r="F8" s="92"/>
      <c r="G8" s="92"/>
      <c r="H8" s="92"/>
      <c r="I8" s="123" t="s">
        <v>31</v>
      </c>
      <c r="J8" s="93"/>
      <c r="K8" s="93"/>
      <c r="L8" s="138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5.75" customHeight="1">
      <c r="A9" s="76" t="s">
        <v>126</v>
      </c>
      <c r="B9" s="3" t="s">
        <v>6</v>
      </c>
      <c r="C9" s="12"/>
      <c r="D9" s="12"/>
      <c r="E9" s="12"/>
      <c r="F9" s="13"/>
      <c r="G9" s="12"/>
      <c r="H9" s="12"/>
      <c r="I9" s="14">
        <f>I36+I41+I61+I67+I49</f>
        <v>116.6267875</v>
      </c>
      <c r="J9" s="15"/>
      <c r="K9" s="15"/>
      <c r="L9" s="13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15.75" customHeight="1">
      <c r="A10" s="76" t="s">
        <v>127</v>
      </c>
      <c r="B10" s="12" t="s">
        <v>7</v>
      </c>
      <c r="C10" s="12"/>
      <c r="D10" s="12"/>
      <c r="E10" s="12"/>
      <c r="F10" s="16">
        <v>10</v>
      </c>
      <c r="G10" s="12" t="s">
        <v>8</v>
      </c>
      <c r="H10" s="12"/>
      <c r="I10" s="14">
        <f>I9/100*F10</f>
        <v>11.66267875</v>
      </c>
      <c r="J10" s="15"/>
      <c r="K10" s="15"/>
      <c r="L10" s="13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5.75" customHeight="1">
      <c r="A11" s="76" t="s">
        <v>128</v>
      </c>
      <c r="B11" s="12" t="s">
        <v>9</v>
      </c>
      <c r="C11" s="12"/>
      <c r="D11" s="12"/>
      <c r="E11" s="12"/>
      <c r="F11" s="13"/>
      <c r="G11" s="12"/>
      <c r="H11" s="12"/>
      <c r="I11" s="14">
        <f>I80</f>
        <v>522</v>
      </c>
      <c r="J11" s="15"/>
      <c r="K11" s="15"/>
      <c r="L11" s="13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15.75" customHeight="1">
      <c r="A12" s="76" t="s">
        <v>129</v>
      </c>
      <c r="B12" s="17" t="s">
        <v>10</v>
      </c>
      <c r="C12" s="18"/>
      <c r="D12" s="18"/>
      <c r="E12" s="18"/>
      <c r="F12" s="17"/>
      <c r="G12" s="18"/>
      <c r="H12" s="18"/>
      <c r="I12" s="19">
        <f>SUM(I9:I11)</f>
        <v>650.28946625</v>
      </c>
      <c r="J12" s="15"/>
      <c r="K12" s="15"/>
      <c r="L12" s="13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15.75" customHeight="1">
      <c r="A13" s="76" t="s">
        <v>130</v>
      </c>
      <c r="B13" s="20" t="s">
        <v>11</v>
      </c>
      <c r="C13" s="3"/>
      <c r="D13" s="3"/>
      <c r="E13" s="3"/>
      <c r="F13" s="21">
        <v>10</v>
      </c>
      <c r="G13" s="3" t="s">
        <v>8</v>
      </c>
      <c r="H13" s="3"/>
      <c r="I13" s="22">
        <f>I12/100*F13</f>
        <v>65.028946625</v>
      </c>
      <c r="J13" s="15"/>
      <c r="K13" s="15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15.75" customHeight="1">
      <c r="A14" s="76" t="s">
        <v>131</v>
      </c>
      <c r="B14" s="17" t="s">
        <v>12</v>
      </c>
      <c r="C14" s="18"/>
      <c r="D14" s="18"/>
      <c r="E14" s="18"/>
      <c r="F14" s="18"/>
      <c r="G14" s="18"/>
      <c r="H14" s="18"/>
      <c r="I14" s="19">
        <f>SUM(I12:I13)</f>
        <v>715.318412875</v>
      </c>
      <c r="J14" s="15"/>
      <c r="K14" s="15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15.75" customHeight="1">
      <c r="A15" s="76" t="s">
        <v>132</v>
      </c>
      <c r="B15" s="20" t="s">
        <v>13</v>
      </c>
      <c r="C15" s="3"/>
      <c r="D15" s="3"/>
      <c r="E15" s="3"/>
      <c r="F15" s="21">
        <v>0</v>
      </c>
      <c r="G15" s="3" t="s">
        <v>8</v>
      </c>
      <c r="H15" s="3"/>
      <c r="I15" s="22">
        <f>-(I14/100*F15)</f>
        <v>0</v>
      </c>
      <c r="J15" s="15"/>
      <c r="K15" s="15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15.75" customHeight="1">
      <c r="A16" s="76" t="s">
        <v>133</v>
      </c>
      <c r="B16" s="17" t="s">
        <v>14</v>
      </c>
      <c r="C16" s="18"/>
      <c r="D16" s="18"/>
      <c r="E16" s="18"/>
      <c r="F16" s="18"/>
      <c r="G16" s="18"/>
      <c r="H16" s="18"/>
      <c r="I16" s="19">
        <f>SUM(I14:I15)</f>
        <v>715.318412875</v>
      </c>
      <c r="J16" s="15"/>
      <c r="K16" s="15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5.75" customHeight="1">
      <c r="A17" s="76" t="s">
        <v>134</v>
      </c>
      <c r="B17" s="20" t="s">
        <v>15</v>
      </c>
      <c r="C17" s="3" t="s">
        <v>16</v>
      </c>
      <c r="D17" s="3"/>
      <c r="E17" s="3"/>
      <c r="F17" s="21">
        <v>16</v>
      </c>
      <c r="G17" s="3" t="s">
        <v>8</v>
      </c>
      <c r="H17" s="3"/>
      <c r="I17" s="22">
        <f>I14/100*F17</f>
        <v>114.45094606</v>
      </c>
      <c r="J17" s="15"/>
      <c r="K17" s="1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15.75" customHeight="1">
      <c r="A18" s="87" t="s">
        <v>135</v>
      </c>
      <c r="B18" s="94" t="s">
        <v>17</v>
      </c>
      <c r="C18" s="95"/>
      <c r="D18" s="95"/>
      <c r="E18" s="95"/>
      <c r="F18" s="95"/>
      <c r="G18" s="95"/>
      <c r="H18" s="95"/>
      <c r="I18" s="96">
        <f>SUM(I16:I17)</f>
        <v>829.769358935</v>
      </c>
      <c r="J18" s="97" t="s">
        <v>18</v>
      </c>
      <c r="K18" s="9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15.75" customHeight="1">
      <c r="A19" s="68"/>
      <c r="B19" s="7"/>
      <c r="C19" s="7"/>
      <c r="D19" s="7"/>
      <c r="E19" s="7"/>
      <c r="F19" s="7"/>
      <c r="G19" s="7"/>
      <c r="H19" s="2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9.5" customHeight="1">
      <c r="A20" s="82">
        <v>3</v>
      </c>
      <c r="B20" s="83" t="s">
        <v>19</v>
      </c>
      <c r="C20" s="84"/>
      <c r="D20" s="84"/>
      <c r="E20" s="84"/>
      <c r="F20" s="98"/>
      <c r="G20" s="99"/>
      <c r="H20" s="100"/>
      <c r="I20" s="99"/>
      <c r="J20" s="99"/>
      <c r="K20" s="99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 customHeight="1">
      <c r="A21" s="76" t="s">
        <v>140</v>
      </c>
      <c r="B21" s="21" t="s">
        <v>21</v>
      </c>
      <c r="C21" s="20"/>
      <c r="D21" s="3" t="s">
        <v>20</v>
      </c>
      <c r="E21" s="20"/>
      <c r="F21" s="20"/>
      <c r="G21" s="20"/>
      <c r="H21" s="24">
        <v>15</v>
      </c>
      <c r="I21" s="25" t="s">
        <v>22</v>
      </c>
      <c r="J21" s="126" t="s">
        <v>146</v>
      </c>
      <c r="K21" s="2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.75" customHeight="1">
      <c r="A22" s="76" t="s">
        <v>141</v>
      </c>
      <c r="B22" s="21" t="s">
        <v>148</v>
      </c>
      <c r="C22" s="20"/>
      <c r="D22" s="3" t="s">
        <v>23</v>
      </c>
      <c r="E22" s="20"/>
      <c r="F22" s="20"/>
      <c r="G22" s="20"/>
      <c r="H22" s="24">
        <v>38</v>
      </c>
      <c r="I22" s="25" t="s">
        <v>22</v>
      </c>
      <c r="J22" s="25"/>
      <c r="K22" s="25"/>
      <c r="L22" s="9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75" customHeight="1">
      <c r="A23" s="76" t="s">
        <v>142</v>
      </c>
      <c r="B23" s="21" t="s">
        <v>149</v>
      </c>
      <c r="C23" s="20"/>
      <c r="D23" s="3" t="s">
        <v>24</v>
      </c>
      <c r="E23" s="20"/>
      <c r="F23" s="20"/>
      <c r="G23" s="20"/>
      <c r="H23" s="24">
        <v>60</v>
      </c>
      <c r="I23" s="25" t="s">
        <v>22</v>
      </c>
      <c r="J23" s="25"/>
      <c r="K23" s="25"/>
      <c r="L23" s="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.75" customHeight="1">
      <c r="A24" s="87" t="s">
        <v>143</v>
      </c>
      <c r="B24" s="101" t="s">
        <v>26</v>
      </c>
      <c r="C24" s="102"/>
      <c r="D24" s="103" t="s">
        <v>25</v>
      </c>
      <c r="E24" s="102"/>
      <c r="F24" s="102"/>
      <c r="G24" s="102"/>
      <c r="H24" s="104">
        <v>0.4</v>
      </c>
      <c r="I24" s="105" t="s">
        <v>27</v>
      </c>
      <c r="J24" s="105"/>
      <c r="K24" s="105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.75" customHeight="1">
      <c r="A25" s="68"/>
      <c r="B25" s="7"/>
      <c r="C25" s="7"/>
      <c r="D25" s="7"/>
      <c r="E25" s="7"/>
      <c r="F25" s="7"/>
      <c r="G25" s="7"/>
      <c r="H25" s="2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9.5" customHeight="1">
      <c r="A26" s="82">
        <v>4</v>
      </c>
      <c r="B26" s="83" t="s">
        <v>28</v>
      </c>
      <c r="C26" s="83"/>
      <c r="D26" s="106" t="s">
        <v>29</v>
      </c>
      <c r="E26" s="84"/>
      <c r="F26" s="107" t="s">
        <v>30</v>
      </c>
      <c r="G26" s="84"/>
      <c r="H26" s="108" t="s">
        <v>154</v>
      </c>
      <c r="I26" s="108"/>
      <c r="J26" s="109" t="s">
        <v>153</v>
      </c>
      <c r="K26" s="109" t="s">
        <v>152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.75" customHeight="1">
      <c r="A27" s="61"/>
      <c r="B27" s="26" t="s">
        <v>32</v>
      </c>
      <c r="C27" s="26"/>
      <c r="D27" s="27" t="s">
        <v>33</v>
      </c>
      <c r="E27" s="28"/>
      <c r="F27" s="28"/>
      <c r="G27" s="28"/>
      <c r="H27" s="29" t="s">
        <v>155</v>
      </c>
      <c r="I27" s="5" t="s">
        <v>34</v>
      </c>
      <c r="J27" s="27" t="s">
        <v>35</v>
      </c>
      <c r="K27" s="27" t="s">
        <v>35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75" customHeight="1">
      <c r="A28" s="76" t="s">
        <v>118</v>
      </c>
      <c r="B28" s="136" t="s">
        <v>158</v>
      </c>
      <c r="C28" s="136"/>
      <c r="D28" s="30">
        <v>19</v>
      </c>
      <c r="E28" s="26"/>
      <c r="F28" s="31">
        <v>25</v>
      </c>
      <c r="G28" s="26" t="s">
        <v>8</v>
      </c>
      <c r="H28" s="32">
        <v>6.5</v>
      </c>
      <c r="I28" s="33">
        <f>J28*H28</f>
        <v>31.443847499999997</v>
      </c>
      <c r="J28" s="34">
        <f aca="true" t="shared" si="0" ref="J28:J35">K28+(K28/100*F28)</f>
        <v>4.837515</v>
      </c>
      <c r="K28" s="34">
        <f>M$135</f>
        <v>3.870012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.75" customHeight="1">
      <c r="A29" s="76" t="s">
        <v>119</v>
      </c>
      <c r="B29" s="136" t="s">
        <v>163</v>
      </c>
      <c r="C29" s="136"/>
      <c r="D29" s="30">
        <v>5</v>
      </c>
      <c r="E29" s="26"/>
      <c r="F29" s="31">
        <v>25</v>
      </c>
      <c r="G29" s="26" t="s">
        <v>8</v>
      </c>
      <c r="H29" s="32">
        <v>2.96</v>
      </c>
      <c r="I29" s="33">
        <f aca="true" t="shared" si="1" ref="I29:I35">J29*H29</f>
        <v>3.48984</v>
      </c>
      <c r="J29" s="34">
        <f t="shared" si="0"/>
        <v>1.179</v>
      </c>
      <c r="K29" s="34">
        <f>N$135</f>
        <v>0.9432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.75" customHeight="1">
      <c r="A30" s="76" t="s">
        <v>120</v>
      </c>
      <c r="B30" s="136"/>
      <c r="C30" s="136"/>
      <c r="D30" s="30"/>
      <c r="E30" s="26"/>
      <c r="F30" s="31"/>
      <c r="G30" s="26" t="s">
        <v>8</v>
      </c>
      <c r="H30" s="32"/>
      <c r="I30" s="33">
        <f t="shared" si="1"/>
        <v>0</v>
      </c>
      <c r="J30" s="34">
        <f t="shared" si="0"/>
        <v>0</v>
      </c>
      <c r="K30" s="34">
        <f>O$135</f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.75" customHeight="1">
      <c r="A31" s="76" t="s">
        <v>121</v>
      </c>
      <c r="B31" s="136"/>
      <c r="C31" s="136"/>
      <c r="D31" s="30"/>
      <c r="E31" s="26"/>
      <c r="F31" s="31"/>
      <c r="G31" s="26" t="s">
        <v>8</v>
      </c>
      <c r="H31" s="32"/>
      <c r="I31" s="33">
        <f t="shared" si="1"/>
        <v>0</v>
      </c>
      <c r="J31" s="34">
        <f t="shared" si="0"/>
        <v>0</v>
      </c>
      <c r="K31" s="34">
        <f>P$135</f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.75" customHeight="1">
      <c r="A32" s="76" t="s">
        <v>122</v>
      </c>
      <c r="B32" s="136"/>
      <c r="C32" s="136"/>
      <c r="D32" s="30"/>
      <c r="E32" s="26"/>
      <c r="F32" s="31"/>
      <c r="G32" s="26" t="s">
        <v>8</v>
      </c>
      <c r="H32" s="32"/>
      <c r="I32" s="33">
        <f t="shared" si="1"/>
        <v>0</v>
      </c>
      <c r="J32" s="34">
        <f t="shared" si="0"/>
        <v>0</v>
      </c>
      <c r="K32" s="34">
        <f>Q$135</f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75" customHeight="1">
      <c r="A33" s="76" t="s">
        <v>123</v>
      </c>
      <c r="B33" s="136"/>
      <c r="C33" s="136"/>
      <c r="D33" s="30"/>
      <c r="E33" s="26"/>
      <c r="F33" s="31"/>
      <c r="G33" s="26" t="s">
        <v>8</v>
      </c>
      <c r="H33" s="32"/>
      <c r="I33" s="33">
        <f t="shared" si="1"/>
        <v>0</v>
      </c>
      <c r="J33" s="34">
        <f t="shared" si="0"/>
        <v>0</v>
      </c>
      <c r="K33" s="34">
        <f>R$135</f>
        <v>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.75" customHeight="1">
      <c r="A34" s="76" t="s">
        <v>124</v>
      </c>
      <c r="B34" s="136"/>
      <c r="C34" s="136"/>
      <c r="D34" s="4"/>
      <c r="E34" s="26"/>
      <c r="F34" s="31"/>
      <c r="G34" s="26" t="s">
        <v>8</v>
      </c>
      <c r="H34" s="35"/>
      <c r="I34" s="33">
        <f t="shared" si="1"/>
        <v>0</v>
      </c>
      <c r="J34" s="34">
        <f t="shared" si="0"/>
        <v>0</v>
      </c>
      <c r="K34" s="34">
        <f>S$135</f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.75" customHeight="1">
      <c r="A35" s="76" t="s">
        <v>125</v>
      </c>
      <c r="B35" s="136"/>
      <c r="C35" s="136"/>
      <c r="D35" s="4"/>
      <c r="E35" s="26"/>
      <c r="F35" s="31"/>
      <c r="G35" s="26" t="s">
        <v>8</v>
      </c>
      <c r="H35" s="35"/>
      <c r="I35" s="33">
        <f t="shared" si="1"/>
        <v>0</v>
      </c>
      <c r="J35" s="34">
        <f t="shared" si="0"/>
        <v>0</v>
      </c>
      <c r="K35" s="34">
        <f>T$135</f>
        <v>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.75" customHeight="1">
      <c r="A36" s="110"/>
      <c r="B36" s="111"/>
      <c r="C36" s="111"/>
      <c r="D36" s="111"/>
      <c r="E36" s="111"/>
      <c r="F36" s="111"/>
      <c r="G36" s="111"/>
      <c r="H36" s="112" t="s">
        <v>36</v>
      </c>
      <c r="I36" s="113">
        <f>SUM(I28:I35)</f>
        <v>34.9336875</v>
      </c>
      <c r="J36" s="114"/>
      <c r="K36" s="1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.75" customHeight="1">
      <c r="A37" s="68"/>
      <c r="B37" s="7"/>
      <c r="C37" s="7"/>
      <c r="D37" s="7"/>
      <c r="E37" s="7"/>
      <c r="F37" s="7"/>
      <c r="G37" s="7"/>
      <c r="H37" s="36"/>
      <c r="I37" s="37"/>
      <c r="J37" s="3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9.5" customHeight="1">
      <c r="A38" s="82">
        <v>5</v>
      </c>
      <c r="B38" s="83" t="s">
        <v>37</v>
      </c>
      <c r="C38" s="83"/>
      <c r="D38" s="115" t="s">
        <v>38</v>
      </c>
      <c r="E38" s="106"/>
      <c r="F38" s="106" t="s">
        <v>150</v>
      </c>
      <c r="G38" s="106"/>
      <c r="H38" s="123" t="s">
        <v>39</v>
      </c>
      <c r="I38" s="116"/>
      <c r="J38" s="106"/>
      <c r="K38" s="106"/>
      <c r="L38" s="39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.75" customHeight="1">
      <c r="A39" s="71">
        <v>1</v>
      </c>
      <c r="B39" s="136" t="s">
        <v>159</v>
      </c>
      <c r="C39" s="136"/>
      <c r="D39" s="72">
        <v>2</v>
      </c>
      <c r="E39" s="26"/>
      <c r="F39" s="40">
        <f>AD135</f>
        <v>19.374</v>
      </c>
      <c r="G39" s="26" t="s">
        <v>40</v>
      </c>
      <c r="H39" s="32">
        <v>0.65</v>
      </c>
      <c r="I39" s="33">
        <f>F39*H39</f>
        <v>12.5931</v>
      </c>
      <c r="J39" s="26"/>
      <c r="K39" s="78"/>
      <c r="L39" s="3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.75" customHeight="1">
      <c r="A40" s="71">
        <v>2</v>
      </c>
      <c r="B40" s="136" t="s">
        <v>41</v>
      </c>
      <c r="C40" s="136"/>
      <c r="D40" s="72">
        <v>0.5</v>
      </c>
      <c r="E40" s="26"/>
      <c r="F40" s="40">
        <f>AE135</f>
        <v>0</v>
      </c>
      <c r="G40" s="26" t="s">
        <v>40</v>
      </c>
      <c r="H40" s="32">
        <v>0.35</v>
      </c>
      <c r="I40" s="33">
        <f>F40*H40</f>
        <v>0</v>
      </c>
      <c r="J40" s="26"/>
      <c r="K40" s="78"/>
      <c r="L40" s="3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.75" customHeight="1">
      <c r="A41" s="117"/>
      <c r="B41" s="111"/>
      <c r="C41" s="111"/>
      <c r="D41" s="111"/>
      <c r="E41" s="111"/>
      <c r="F41" s="111"/>
      <c r="G41" s="111"/>
      <c r="H41" s="112" t="s">
        <v>36</v>
      </c>
      <c r="I41" s="113">
        <f>SUM(I39:I40)</f>
        <v>12.5931</v>
      </c>
      <c r="J41" s="111"/>
      <c r="K41" s="118"/>
      <c r="L41" s="39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.75" customHeight="1">
      <c r="A42" s="69"/>
      <c r="B42" s="7"/>
      <c r="C42" s="7"/>
      <c r="D42" s="7"/>
      <c r="E42" s="7"/>
      <c r="F42" s="7"/>
      <c r="G42" s="7"/>
      <c r="H42" s="36"/>
      <c r="I42" s="37"/>
      <c r="J42" s="7"/>
      <c r="K42" s="39"/>
      <c r="L42" s="39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9.5" customHeight="1">
      <c r="A43" s="82">
        <v>6</v>
      </c>
      <c r="B43" s="83" t="s">
        <v>145</v>
      </c>
      <c r="C43" s="83"/>
      <c r="D43" s="83"/>
      <c r="E43" s="106"/>
      <c r="F43" s="124" t="s">
        <v>42</v>
      </c>
      <c r="G43" s="106" t="s">
        <v>43</v>
      </c>
      <c r="H43" s="123" t="s">
        <v>44</v>
      </c>
      <c r="I43" s="116"/>
      <c r="J43" s="106"/>
      <c r="K43" s="106"/>
      <c r="L43" s="39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.75" customHeight="1">
      <c r="A44" s="75" t="s">
        <v>113</v>
      </c>
      <c r="B44" s="136" t="s">
        <v>172</v>
      </c>
      <c r="C44" s="136"/>
      <c r="D44" s="136"/>
      <c r="E44" s="26"/>
      <c r="F44" s="41">
        <v>4</v>
      </c>
      <c r="G44" s="41" t="s">
        <v>46</v>
      </c>
      <c r="H44" s="35">
        <v>7.8</v>
      </c>
      <c r="I44" s="33">
        <f>F44*H44</f>
        <v>31.2</v>
      </c>
      <c r="J44" s="26"/>
      <c r="K44" s="78"/>
      <c r="L44" s="39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.75" customHeight="1">
      <c r="A45" s="75" t="s">
        <v>114</v>
      </c>
      <c r="B45" s="136"/>
      <c r="C45" s="136"/>
      <c r="D45" s="136"/>
      <c r="E45" s="26"/>
      <c r="F45" s="41"/>
      <c r="G45" s="41"/>
      <c r="H45" s="35"/>
      <c r="I45" s="33">
        <f>F45*H45</f>
        <v>0</v>
      </c>
      <c r="J45" s="26"/>
      <c r="K45" s="78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.75" customHeight="1">
      <c r="A46" s="75" t="s">
        <v>115</v>
      </c>
      <c r="B46" s="136"/>
      <c r="C46" s="136"/>
      <c r="D46" s="136"/>
      <c r="E46" s="26"/>
      <c r="F46" s="41"/>
      <c r="G46" s="41"/>
      <c r="H46" s="35"/>
      <c r="I46" s="33">
        <f>F46*H46</f>
        <v>0</v>
      </c>
      <c r="J46" s="26"/>
      <c r="K46" s="78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.75" customHeight="1">
      <c r="A47" s="75" t="s">
        <v>116</v>
      </c>
      <c r="B47" s="136"/>
      <c r="C47" s="136"/>
      <c r="D47" s="136"/>
      <c r="E47" s="26"/>
      <c r="F47" s="41"/>
      <c r="G47" s="41"/>
      <c r="H47" s="35"/>
      <c r="I47" s="33">
        <f>F47*H47</f>
        <v>0</v>
      </c>
      <c r="J47" s="26"/>
      <c r="K47" s="78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.75" customHeight="1">
      <c r="A48" s="75" t="s">
        <v>117</v>
      </c>
      <c r="B48" s="136"/>
      <c r="C48" s="136"/>
      <c r="D48" s="136"/>
      <c r="E48" s="26"/>
      <c r="F48" s="41"/>
      <c r="G48" s="41"/>
      <c r="H48" s="35"/>
      <c r="I48" s="33">
        <f>F48*H48</f>
        <v>0</v>
      </c>
      <c r="J48" s="26"/>
      <c r="K48" s="78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.75" customHeight="1">
      <c r="A49" s="117"/>
      <c r="B49" s="111"/>
      <c r="C49" s="111"/>
      <c r="D49" s="111"/>
      <c r="E49" s="111"/>
      <c r="F49" s="111"/>
      <c r="G49" s="119"/>
      <c r="H49" s="112" t="s">
        <v>36</v>
      </c>
      <c r="I49" s="113">
        <f>SUM(I44:I48)</f>
        <v>31.2</v>
      </c>
      <c r="J49" s="111"/>
      <c r="K49" s="118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.75" customHeight="1">
      <c r="A50" s="69"/>
      <c r="B50" s="7"/>
      <c r="C50" s="7"/>
      <c r="D50" s="7"/>
      <c r="E50" s="7"/>
      <c r="F50" s="7"/>
      <c r="G50" s="7"/>
      <c r="H50" s="42"/>
      <c r="I50" s="3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9.5" customHeight="1">
      <c r="A51" s="82">
        <v>7</v>
      </c>
      <c r="B51" s="83" t="s">
        <v>45</v>
      </c>
      <c r="C51" s="83"/>
      <c r="D51" s="83"/>
      <c r="E51" s="106"/>
      <c r="F51" s="124" t="s">
        <v>42</v>
      </c>
      <c r="G51" s="106" t="s">
        <v>43</v>
      </c>
      <c r="H51" s="123" t="s">
        <v>44</v>
      </c>
      <c r="I51" s="116"/>
      <c r="J51" s="106"/>
      <c r="K51" s="106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.75" customHeight="1">
      <c r="A52" s="75" t="s">
        <v>104</v>
      </c>
      <c r="B52" s="131" t="s">
        <v>157</v>
      </c>
      <c r="C52" s="131"/>
      <c r="D52" s="131"/>
      <c r="E52" s="26"/>
      <c r="F52" s="41">
        <v>4</v>
      </c>
      <c r="G52" s="43" t="s">
        <v>46</v>
      </c>
      <c r="H52" s="35">
        <v>2.5</v>
      </c>
      <c r="I52" s="33">
        <f aca="true" t="shared" si="2" ref="I52:I60">F52*H52</f>
        <v>10</v>
      </c>
      <c r="J52" s="26"/>
      <c r="K52" s="78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.75" customHeight="1">
      <c r="A53" s="75" t="s">
        <v>105</v>
      </c>
      <c r="B53" s="131" t="s">
        <v>173</v>
      </c>
      <c r="C53" s="131"/>
      <c r="D53" s="131"/>
      <c r="E53" s="26"/>
      <c r="F53" s="41">
        <v>2</v>
      </c>
      <c r="G53" s="43" t="s">
        <v>46</v>
      </c>
      <c r="H53" s="35">
        <v>8.25</v>
      </c>
      <c r="I53" s="33">
        <f t="shared" si="2"/>
        <v>16.5</v>
      </c>
      <c r="J53" s="26"/>
      <c r="K53" s="7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.75" customHeight="1">
      <c r="A54" s="75" t="s">
        <v>106</v>
      </c>
      <c r="B54" s="131"/>
      <c r="C54" s="131"/>
      <c r="D54" s="131"/>
      <c r="E54" s="26"/>
      <c r="F54" s="41"/>
      <c r="G54" s="43"/>
      <c r="H54" s="35"/>
      <c r="I54" s="33">
        <f t="shared" si="2"/>
        <v>0</v>
      </c>
      <c r="J54" s="26"/>
      <c r="K54" s="7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.75" customHeight="1">
      <c r="A55" s="75" t="s">
        <v>107</v>
      </c>
      <c r="B55" s="131"/>
      <c r="C55" s="131"/>
      <c r="D55" s="131"/>
      <c r="E55" s="26"/>
      <c r="F55" s="41"/>
      <c r="G55" s="43"/>
      <c r="H55" s="35"/>
      <c r="I55" s="33">
        <f t="shared" si="2"/>
        <v>0</v>
      </c>
      <c r="J55" s="26"/>
      <c r="K55" s="7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.75" customHeight="1">
      <c r="A56" s="75" t="s">
        <v>108</v>
      </c>
      <c r="B56" s="131"/>
      <c r="C56" s="131"/>
      <c r="D56" s="131"/>
      <c r="E56" s="26"/>
      <c r="F56" s="41"/>
      <c r="G56" s="43"/>
      <c r="H56" s="35"/>
      <c r="I56" s="33">
        <f t="shared" si="2"/>
        <v>0</v>
      </c>
      <c r="J56" s="26"/>
      <c r="K56" s="7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.75" customHeight="1">
      <c r="A57" s="75" t="s">
        <v>109</v>
      </c>
      <c r="B57" s="131"/>
      <c r="C57" s="131"/>
      <c r="D57" s="131"/>
      <c r="E57" s="26"/>
      <c r="F57" s="41"/>
      <c r="G57" s="43"/>
      <c r="H57" s="35"/>
      <c r="I57" s="33">
        <f t="shared" si="2"/>
        <v>0</v>
      </c>
      <c r="J57" s="26"/>
      <c r="K57" s="7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.75" customHeight="1">
      <c r="A58" s="75" t="s">
        <v>110</v>
      </c>
      <c r="B58" s="131"/>
      <c r="C58" s="131"/>
      <c r="D58" s="131"/>
      <c r="E58" s="26"/>
      <c r="F58" s="41"/>
      <c r="G58" s="43"/>
      <c r="H58" s="35"/>
      <c r="I58" s="33">
        <f t="shared" si="2"/>
        <v>0</v>
      </c>
      <c r="J58" s="26"/>
      <c r="K58" s="7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.75" customHeight="1">
      <c r="A59" s="75" t="s">
        <v>111</v>
      </c>
      <c r="B59" s="131"/>
      <c r="C59" s="131"/>
      <c r="D59" s="131"/>
      <c r="E59" s="26"/>
      <c r="F59" s="41"/>
      <c r="G59" s="43"/>
      <c r="H59" s="35"/>
      <c r="I59" s="33">
        <f t="shared" si="2"/>
        <v>0</v>
      </c>
      <c r="J59" s="26"/>
      <c r="K59" s="7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.75" customHeight="1">
      <c r="A60" s="75" t="s">
        <v>112</v>
      </c>
      <c r="B60" s="131"/>
      <c r="C60" s="131"/>
      <c r="D60" s="131"/>
      <c r="E60" s="26"/>
      <c r="F60" s="41"/>
      <c r="G60" s="43"/>
      <c r="H60" s="35"/>
      <c r="I60" s="33">
        <f t="shared" si="2"/>
        <v>0</v>
      </c>
      <c r="J60" s="26"/>
      <c r="K60" s="7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.75" customHeight="1">
      <c r="A61" s="117"/>
      <c r="B61" s="111"/>
      <c r="C61" s="111"/>
      <c r="D61" s="111"/>
      <c r="E61" s="111"/>
      <c r="F61" s="111"/>
      <c r="G61" s="111"/>
      <c r="H61" s="112" t="s">
        <v>36</v>
      </c>
      <c r="I61" s="113">
        <f>SUM(I52:I60)</f>
        <v>26.5</v>
      </c>
      <c r="J61" s="111"/>
      <c r="K61" s="11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.75" customHeight="1">
      <c r="A62" s="69"/>
      <c r="B62" s="7"/>
      <c r="C62" s="7"/>
      <c r="D62" s="7"/>
      <c r="E62" s="7"/>
      <c r="F62" s="7"/>
      <c r="G62" s="7"/>
      <c r="H62" s="36"/>
      <c r="I62" s="3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9.5" customHeight="1">
      <c r="A63" s="82">
        <v>8</v>
      </c>
      <c r="B63" s="83" t="s">
        <v>47</v>
      </c>
      <c r="C63" s="83"/>
      <c r="D63" s="83"/>
      <c r="E63" s="120"/>
      <c r="F63" s="120"/>
      <c r="G63" s="109" t="s">
        <v>48</v>
      </c>
      <c r="H63" s="123" t="s">
        <v>49</v>
      </c>
      <c r="I63" s="121"/>
      <c r="J63" s="106"/>
      <c r="K63" s="10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.75" customHeight="1">
      <c r="A64" s="75" t="s">
        <v>101</v>
      </c>
      <c r="B64" s="131" t="s">
        <v>50</v>
      </c>
      <c r="C64" s="131"/>
      <c r="D64" s="26"/>
      <c r="E64" s="26"/>
      <c r="F64" s="26"/>
      <c r="G64" s="41">
        <v>2</v>
      </c>
      <c r="H64" s="35">
        <v>5.7</v>
      </c>
      <c r="I64" s="33">
        <f>G64*H64</f>
        <v>11.4</v>
      </c>
      <c r="J64" s="26"/>
      <c r="K64" s="7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.75" customHeight="1">
      <c r="A65" s="75" t="s">
        <v>102</v>
      </c>
      <c r="B65" s="131" t="s">
        <v>51</v>
      </c>
      <c r="C65" s="131"/>
      <c r="D65" s="26"/>
      <c r="E65" s="26"/>
      <c r="F65" s="26"/>
      <c r="G65" s="41"/>
      <c r="H65" s="35">
        <v>4.7</v>
      </c>
      <c r="I65" s="33">
        <f>G65*H65</f>
        <v>0</v>
      </c>
      <c r="J65" s="26"/>
      <c r="K65" s="7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.75" customHeight="1">
      <c r="A66" s="75" t="s">
        <v>103</v>
      </c>
      <c r="B66" s="131"/>
      <c r="C66" s="131"/>
      <c r="D66" s="26"/>
      <c r="E66" s="26"/>
      <c r="F66" s="26"/>
      <c r="G66" s="41"/>
      <c r="H66" s="35"/>
      <c r="I66" s="33">
        <f>G66*H66</f>
        <v>0</v>
      </c>
      <c r="J66" s="26"/>
      <c r="K66" s="7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.75" customHeight="1">
      <c r="A67" s="117"/>
      <c r="B67" s="111"/>
      <c r="C67" s="111"/>
      <c r="D67" s="111"/>
      <c r="E67" s="111"/>
      <c r="F67" s="111"/>
      <c r="G67" s="111"/>
      <c r="H67" s="112" t="s">
        <v>36</v>
      </c>
      <c r="I67" s="113">
        <f>SUM(I64:I66)</f>
        <v>11.4</v>
      </c>
      <c r="J67" s="111"/>
      <c r="K67" s="11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.75" customHeight="1">
      <c r="A68" s="69"/>
      <c r="B68" s="7"/>
      <c r="C68" s="7"/>
      <c r="D68" s="7"/>
      <c r="E68" s="7"/>
      <c r="F68" s="7"/>
      <c r="G68" s="7"/>
      <c r="H68" s="42"/>
      <c r="I68" s="44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9.5" customHeight="1">
      <c r="A69" s="82">
        <v>9</v>
      </c>
      <c r="B69" s="83" t="s">
        <v>52</v>
      </c>
      <c r="C69" s="83"/>
      <c r="D69" s="83"/>
      <c r="E69" s="106"/>
      <c r="F69" s="125" t="s">
        <v>42</v>
      </c>
      <c r="G69" s="120" t="s">
        <v>43</v>
      </c>
      <c r="H69" s="122" t="s">
        <v>89</v>
      </c>
      <c r="I69" s="116"/>
      <c r="J69" s="106"/>
      <c r="K69" s="106"/>
      <c r="L69" s="7"/>
      <c r="M69" s="7"/>
      <c r="N69" s="7"/>
      <c r="O69" s="7"/>
      <c r="P69" s="7"/>
      <c r="Q69" s="7"/>
      <c r="R69" s="7"/>
      <c r="S69" s="7"/>
      <c r="T69" s="45"/>
      <c r="U69" s="46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.75" customHeight="1">
      <c r="A70" s="73" t="s">
        <v>91</v>
      </c>
      <c r="B70" s="137" t="s">
        <v>53</v>
      </c>
      <c r="C70" s="137"/>
      <c r="D70" s="137"/>
      <c r="E70" s="26"/>
      <c r="F70" s="41">
        <v>0.5</v>
      </c>
      <c r="G70" s="26" t="s">
        <v>54</v>
      </c>
      <c r="H70" s="66">
        <v>2</v>
      </c>
      <c r="I70" s="33">
        <f>IF(H70=1,F70*$H$21,IF(H70=2,F70*$H$22,IF(H70=3,F70*$H$23,0)))</f>
        <v>19</v>
      </c>
      <c r="J70" s="26"/>
      <c r="K70" s="78"/>
      <c r="L70" s="7"/>
      <c r="M70" s="7"/>
      <c r="N70" s="7"/>
      <c r="O70" s="7"/>
      <c r="P70" s="7"/>
      <c r="Q70" s="7"/>
      <c r="R70" s="7"/>
      <c r="S70" s="7"/>
      <c r="T70" s="45"/>
      <c r="U70" s="46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.75" customHeight="1">
      <c r="A71" s="74" t="s">
        <v>92</v>
      </c>
      <c r="B71" s="137" t="s">
        <v>55</v>
      </c>
      <c r="C71" s="137"/>
      <c r="D71" s="137"/>
      <c r="E71" s="26"/>
      <c r="F71" s="41">
        <v>1</v>
      </c>
      <c r="G71" s="26" t="s">
        <v>54</v>
      </c>
      <c r="H71" s="66">
        <v>3</v>
      </c>
      <c r="I71" s="33">
        <f aca="true" t="shared" si="3" ref="I71:I79">IF(H71=1,F71*$H$21,IF(H71=2,F71*$H$22,IF(H71=3,F71*$H$23,0)))</f>
        <v>60</v>
      </c>
      <c r="J71" s="26"/>
      <c r="K71" s="78"/>
      <c r="L71" s="7"/>
      <c r="M71" s="7"/>
      <c r="N71" s="7"/>
      <c r="O71" s="7"/>
      <c r="P71" s="7"/>
      <c r="Q71" s="7"/>
      <c r="R71" s="7"/>
      <c r="S71" s="7"/>
      <c r="T71" s="45"/>
      <c r="U71" s="46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.75" customHeight="1">
      <c r="A72" s="73" t="s">
        <v>93</v>
      </c>
      <c r="B72" s="137" t="s">
        <v>160</v>
      </c>
      <c r="C72" s="137"/>
      <c r="D72" s="137"/>
      <c r="E72" s="26"/>
      <c r="F72" s="41">
        <v>1</v>
      </c>
      <c r="G72" s="26" t="s">
        <v>54</v>
      </c>
      <c r="H72" s="66">
        <v>2</v>
      </c>
      <c r="I72" s="33">
        <f t="shared" si="3"/>
        <v>38</v>
      </c>
      <c r="J72" s="26"/>
      <c r="K72" s="78"/>
      <c r="L72" s="7"/>
      <c r="M72" s="7"/>
      <c r="N72" s="7"/>
      <c r="O72" s="7"/>
      <c r="P72" s="7"/>
      <c r="Q72" s="7"/>
      <c r="R72" s="7"/>
      <c r="S72" s="7"/>
      <c r="T72" s="45"/>
      <c r="U72" s="46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.75" customHeight="1">
      <c r="A73" s="74" t="s">
        <v>94</v>
      </c>
      <c r="B73" s="137" t="s">
        <v>56</v>
      </c>
      <c r="C73" s="137"/>
      <c r="D73" s="137"/>
      <c r="E73" s="26"/>
      <c r="F73" s="41">
        <v>1</v>
      </c>
      <c r="G73" s="26" t="s">
        <v>54</v>
      </c>
      <c r="H73" s="66">
        <v>2</v>
      </c>
      <c r="I73" s="33">
        <f t="shared" si="3"/>
        <v>38</v>
      </c>
      <c r="J73" s="26"/>
      <c r="K73" s="78"/>
      <c r="L73" s="7"/>
      <c r="M73" s="7"/>
      <c r="N73" s="7"/>
      <c r="O73" s="7"/>
      <c r="P73" s="7"/>
      <c r="Q73" s="7"/>
      <c r="R73" s="7"/>
      <c r="S73" s="7"/>
      <c r="T73" s="45"/>
      <c r="U73" s="46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.75" customHeight="1">
      <c r="A74" s="73" t="s">
        <v>95</v>
      </c>
      <c r="B74" s="137" t="s">
        <v>161</v>
      </c>
      <c r="C74" s="137"/>
      <c r="D74" s="137"/>
      <c r="E74" s="26"/>
      <c r="F74" s="41">
        <v>2</v>
      </c>
      <c r="G74" s="26" t="s">
        <v>54</v>
      </c>
      <c r="H74" s="66">
        <v>2</v>
      </c>
      <c r="I74" s="33">
        <f t="shared" si="3"/>
        <v>76</v>
      </c>
      <c r="J74" s="26"/>
      <c r="K74" s="78"/>
      <c r="L74" s="7"/>
      <c r="M74" s="7"/>
      <c r="N74" s="7"/>
      <c r="O74" s="7"/>
      <c r="P74" s="7"/>
      <c r="Q74" s="7"/>
      <c r="R74" s="7"/>
      <c r="S74" s="7"/>
      <c r="T74" s="45"/>
      <c r="U74" s="46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.75" customHeight="1">
      <c r="A75" s="74" t="s">
        <v>96</v>
      </c>
      <c r="B75" s="137" t="s">
        <v>57</v>
      </c>
      <c r="C75" s="137"/>
      <c r="D75" s="137"/>
      <c r="E75" s="26"/>
      <c r="F75" s="41">
        <v>1</v>
      </c>
      <c r="G75" s="26" t="s">
        <v>54</v>
      </c>
      <c r="H75" s="66">
        <v>2</v>
      </c>
      <c r="I75" s="33">
        <f t="shared" si="3"/>
        <v>38</v>
      </c>
      <c r="J75" s="26"/>
      <c r="K75" s="78"/>
      <c r="L75" s="7"/>
      <c r="M75" s="7"/>
      <c r="N75" s="7"/>
      <c r="O75" s="7"/>
      <c r="P75" s="7"/>
      <c r="Q75" s="7"/>
      <c r="R75" s="7"/>
      <c r="S75" s="7"/>
      <c r="T75" s="45"/>
      <c r="U75" s="46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.75" customHeight="1">
      <c r="A76" s="73" t="s">
        <v>97</v>
      </c>
      <c r="B76" s="137" t="s">
        <v>58</v>
      </c>
      <c r="C76" s="137"/>
      <c r="D76" s="137"/>
      <c r="E76" s="26"/>
      <c r="F76" s="41">
        <v>1</v>
      </c>
      <c r="G76" s="26" t="s">
        <v>54</v>
      </c>
      <c r="H76" s="66">
        <v>2</v>
      </c>
      <c r="I76" s="33">
        <f t="shared" si="3"/>
        <v>38</v>
      </c>
      <c r="J76" s="26"/>
      <c r="K76" s="78"/>
      <c r="L76" s="7"/>
      <c r="M76" s="7"/>
      <c r="N76" s="7"/>
      <c r="O76" s="7"/>
      <c r="P76" s="7"/>
      <c r="Q76" s="7"/>
      <c r="R76" s="7"/>
      <c r="S76" s="7"/>
      <c r="T76" s="45"/>
      <c r="U76" s="46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.75" customHeight="1">
      <c r="A77" s="74" t="s">
        <v>98</v>
      </c>
      <c r="B77" s="137" t="s">
        <v>59</v>
      </c>
      <c r="C77" s="137"/>
      <c r="D77" s="137"/>
      <c r="E77" s="26"/>
      <c r="F77" s="41">
        <v>2</v>
      </c>
      <c r="G77" s="26" t="s">
        <v>54</v>
      </c>
      <c r="H77" s="66">
        <v>3</v>
      </c>
      <c r="I77" s="33">
        <f t="shared" si="3"/>
        <v>120</v>
      </c>
      <c r="J77" s="26"/>
      <c r="K77" s="78"/>
      <c r="L77" s="7"/>
      <c r="M77" s="7"/>
      <c r="N77" s="7"/>
      <c r="O77" s="7"/>
      <c r="P77" s="7"/>
      <c r="Q77" s="7"/>
      <c r="R77" s="7"/>
      <c r="S77" s="7"/>
      <c r="T77" s="45"/>
      <c r="U77" s="46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.75" customHeight="1">
      <c r="A78" s="73" t="s">
        <v>99</v>
      </c>
      <c r="B78" s="137" t="s">
        <v>60</v>
      </c>
      <c r="C78" s="137"/>
      <c r="D78" s="137"/>
      <c r="E78" s="26"/>
      <c r="F78" s="41">
        <v>1</v>
      </c>
      <c r="G78" s="26" t="s">
        <v>54</v>
      </c>
      <c r="H78" s="66">
        <v>2</v>
      </c>
      <c r="I78" s="33">
        <f t="shared" si="3"/>
        <v>38</v>
      </c>
      <c r="J78" s="26"/>
      <c r="K78" s="78"/>
      <c r="L78" s="7"/>
      <c r="M78" s="7"/>
      <c r="N78" s="7"/>
      <c r="O78" s="7"/>
      <c r="P78" s="7"/>
      <c r="Q78" s="7"/>
      <c r="R78" s="7"/>
      <c r="S78" s="7"/>
      <c r="T78" s="45"/>
      <c r="U78" s="46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.75" customHeight="1">
      <c r="A79" s="74" t="s">
        <v>100</v>
      </c>
      <c r="B79" s="137" t="s">
        <v>162</v>
      </c>
      <c r="C79" s="137"/>
      <c r="D79" s="137"/>
      <c r="E79" s="26"/>
      <c r="F79" s="41">
        <v>1.5</v>
      </c>
      <c r="G79" s="26" t="s">
        <v>54</v>
      </c>
      <c r="H79" s="66">
        <v>2</v>
      </c>
      <c r="I79" s="33">
        <f t="shared" si="3"/>
        <v>57</v>
      </c>
      <c r="J79" s="26"/>
      <c r="K79" s="78"/>
      <c r="L79" s="7"/>
      <c r="M79" s="7"/>
      <c r="N79" s="7"/>
      <c r="O79" s="7"/>
      <c r="P79" s="7"/>
      <c r="Q79" s="7"/>
      <c r="R79" s="7"/>
      <c r="S79" s="7"/>
      <c r="T79" s="45"/>
      <c r="U79" s="46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.75" customHeight="1">
      <c r="A80" s="117"/>
      <c r="B80" s="111"/>
      <c r="C80" s="111"/>
      <c r="D80" s="111"/>
      <c r="E80" s="111"/>
      <c r="F80" s="111"/>
      <c r="G80" s="119"/>
      <c r="H80" s="112" t="s">
        <v>36</v>
      </c>
      <c r="I80" s="113">
        <f>SUM(I70:I79)</f>
        <v>522</v>
      </c>
      <c r="J80" s="111"/>
      <c r="K80" s="118"/>
      <c r="L80" s="7"/>
      <c r="M80" s="7"/>
      <c r="N80" s="7"/>
      <c r="O80" s="7"/>
      <c r="P80" s="7"/>
      <c r="Q80" s="7"/>
      <c r="R80" s="7"/>
      <c r="S80" s="7"/>
      <c r="T80" s="45"/>
      <c r="U80" s="46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.75" customHeight="1">
      <c r="A81" s="69"/>
      <c r="B81" s="7"/>
      <c r="C81" s="7"/>
      <c r="D81" s="7"/>
      <c r="E81" s="7"/>
      <c r="F81" s="7"/>
      <c r="G81" s="7"/>
      <c r="H81" s="42"/>
      <c r="I81" s="37"/>
      <c r="J81" s="7"/>
      <c r="K81" s="7"/>
      <c r="L81" s="7"/>
      <c r="M81" s="7"/>
      <c r="N81" s="7"/>
      <c r="O81" s="7"/>
      <c r="P81" s="7"/>
      <c r="Q81" s="7"/>
      <c r="R81" s="7"/>
      <c r="S81" s="7"/>
      <c r="T81" s="45"/>
      <c r="U81" s="46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9.5" customHeight="1">
      <c r="A82" s="82">
        <v>10</v>
      </c>
      <c r="B82" s="83" t="s">
        <v>61</v>
      </c>
      <c r="C82" s="83"/>
      <c r="D82" s="106" t="s">
        <v>62</v>
      </c>
      <c r="E82" s="106"/>
      <c r="F82" s="106"/>
      <c r="G82" s="124" t="s">
        <v>63</v>
      </c>
      <c r="H82" s="123" t="s">
        <v>27</v>
      </c>
      <c r="I82" s="121"/>
      <c r="J82" s="106"/>
      <c r="K82" s="106"/>
      <c r="L82" s="7"/>
      <c r="M82" s="7"/>
      <c r="N82" s="7"/>
      <c r="O82" s="7"/>
      <c r="P82" s="7"/>
      <c r="Q82" s="7"/>
      <c r="R82" s="7"/>
      <c r="S82" s="7"/>
      <c r="T82" s="45"/>
      <c r="U82" s="46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5.75" customHeight="1">
      <c r="A83" s="70"/>
      <c r="B83" s="41">
        <v>5</v>
      </c>
      <c r="C83" s="26" t="s">
        <v>63</v>
      </c>
      <c r="D83" s="41">
        <v>2</v>
      </c>
      <c r="E83" s="26"/>
      <c r="F83" s="26"/>
      <c r="G83" s="40">
        <f>B83*D83</f>
        <v>10</v>
      </c>
      <c r="H83" s="29">
        <f>$H$24</f>
        <v>0.4</v>
      </c>
      <c r="I83" s="47"/>
      <c r="J83" s="26"/>
      <c r="K83" s="78"/>
      <c r="L83" s="7"/>
      <c r="M83" s="7"/>
      <c r="N83" s="7"/>
      <c r="O83" s="7"/>
      <c r="P83" s="7"/>
      <c r="Q83" s="7"/>
      <c r="R83" s="7"/>
      <c r="S83" s="7"/>
      <c r="T83" s="45"/>
      <c r="U83" s="46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.75" customHeight="1">
      <c r="A84" s="117"/>
      <c r="B84" s="111" t="s">
        <v>64</v>
      </c>
      <c r="C84" s="111"/>
      <c r="D84" s="111"/>
      <c r="E84" s="111"/>
      <c r="F84" s="111"/>
      <c r="G84" s="111"/>
      <c r="H84" s="112" t="s">
        <v>36</v>
      </c>
      <c r="I84" s="113">
        <f>G83*H83</f>
        <v>4</v>
      </c>
      <c r="J84" s="111"/>
      <c r="K84" s="118"/>
      <c r="L84" s="7"/>
      <c r="M84" s="7"/>
      <c r="N84" s="7"/>
      <c r="O84" s="7"/>
      <c r="P84" s="7"/>
      <c r="Q84" s="7"/>
      <c r="R84" s="7"/>
      <c r="S84" s="7"/>
      <c r="T84" s="45"/>
      <c r="U84" s="46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5.75" customHeight="1">
      <c r="A85" s="68"/>
      <c r="B85" s="7"/>
      <c r="C85" s="7"/>
      <c r="D85" s="7"/>
      <c r="E85" s="7"/>
      <c r="F85" s="7"/>
      <c r="G85" s="7"/>
      <c r="H85" s="42"/>
      <c r="I85" s="44"/>
      <c r="J85" s="7"/>
      <c r="K85" s="7"/>
      <c r="L85" s="7"/>
      <c r="M85" s="7"/>
      <c r="N85" s="7"/>
      <c r="O85" s="7"/>
      <c r="P85" s="6" t="s">
        <v>28</v>
      </c>
      <c r="Q85" s="7"/>
      <c r="R85" s="7"/>
      <c r="S85" s="7"/>
      <c r="T85" s="45"/>
      <c r="U85" s="46"/>
      <c r="V85" s="7"/>
      <c r="W85" s="7"/>
      <c r="X85" s="7"/>
      <c r="Y85" s="7"/>
      <c r="Z85" s="6" t="s">
        <v>37</v>
      </c>
      <c r="AA85" s="7"/>
      <c r="AB85" s="7"/>
      <c r="AC85" s="7"/>
      <c r="AD85" s="7"/>
      <c r="AE85" s="7"/>
      <c r="AF85" s="7"/>
      <c r="AG85" s="7"/>
    </row>
    <row r="86" spans="1:33" ht="19.5" customHeight="1">
      <c r="A86" s="67">
        <v>11</v>
      </c>
      <c r="B86" s="48" t="s">
        <v>65</v>
      </c>
      <c r="C86" s="1"/>
      <c r="D86" s="49" t="s">
        <v>66</v>
      </c>
      <c r="E86" s="1"/>
      <c r="F86" s="1"/>
      <c r="G86" s="50"/>
      <c r="H86" s="139" t="s">
        <v>156</v>
      </c>
      <c r="I86" s="139"/>
      <c r="J86" s="139"/>
      <c r="K86" s="139"/>
      <c r="L86" s="51"/>
      <c r="M86" s="63" t="s">
        <v>67</v>
      </c>
      <c r="N86" s="63" t="s">
        <v>68</v>
      </c>
      <c r="O86" s="63" t="s">
        <v>69</v>
      </c>
      <c r="P86" s="63" t="s">
        <v>70</v>
      </c>
      <c r="Q86" s="63" t="s">
        <v>71</v>
      </c>
      <c r="R86" s="63" t="s">
        <v>72</v>
      </c>
      <c r="S86" s="63" t="s">
        <v>73</v>
      </c>
      <c r="T86" s="63" t="s">
        <v>74</v>
      </c>
      <c r="U86" s="52"/>
      <c r="V86" s="79" t="s">
        <v>75</v>
      </c>
      <c r="W86" s="79" t="s">
        <v>75</v>
      </c>
      <c r="X86" s="79" t="s">
        <v>75</v>
      </c>
      <c r="Y86" s="79" t="s">
        <v>75</v>
      </c>
      <c r="Z86" s="79" t="s">
        <v>76</v>
      </c>
      <c r="AA86" s="79" t="s">
        <v>76</v>
      </c>
      <c r="AB86" s="79" t="s">
        <v>76</v>
      </c>
      <c r="AC86" s="79" t="s">
        <v>76</v>
      </c>
      <c r="AD86" s="79"/>
      <c r="AE86" s="79"/>
      <c r="AF86" s="53"/>
      <c r="AG86" s="7"/>
    </row>
    <row r="87" spans="1:33" ht="15.75" customHeight="1">
      <c r="A87" s="54" t="s">
        <v>77</v>
      </c>
      <c r="B87" s="55" t="s">
        <v>78</v>
      </c>
      <c r="C87" s="54"/>
      <c r="D87" s="56" t="s">
        <v>79</v>
      </c>
      <c r="E87" s="56" t="s">
        <v>80</v>
      </c>
      <c r="F87" s="57" t="s">
        <v>81</v>
      </c>
      <c r="G87" s="56" t="s">
        <v>82</v>
      </c>
      <c r="H87" s="58" t="s">
        <v>81</v>
      </c>
      <c r="I87" s="58" t="s">
        <v>81</v>
      </c>
      <c r="J87" s="58" t="s">
        <v>82</v>
      </c>
      <c r="K87" s="58" t="s">
        <v>82</v>
      </c>
      <c r="L87" s="57" t="s">
        <v>83</v>
      </c>
      <c r="M87" s="59" t="s">
        <v>84</v>
      </c>
      <c r="N87" s="59" t="s">
        <v>84</v>
      </c>
      <c r="O87" s="59" t="s">
        <v>84</v>
      </c>
      <c r="P87" s="59" t="s">
        <v>84</v>
      </c>
      <c r="Q87" s="59" t="s">
        <v>84</v>
      </c>
      <c r="R87" s="59" t="s">
        <v>84</v>
      </c>
      <c r="S87" s="59" t="s">
        <v>84</v>
      </c>
      <c r="T87" s="59" t="s">
        <v>84</v>
      </c>
      <c r="U87" s="52"/>
      <c r="V87" s="60" t="s">
        <v>40</v>
      </c>
      <c r="W87" s="60" t="s">
        <v>85</v>
      </c>
      <c r="X87" s="60" t="s">
        <v>85</v>
      </c>
      <c r="Y87" s="60" t="s">
        <v>85</v>
      </c>
      <c r="Z87" s="60" t="s">
        <v>85</v>
      </c>
      <c r="AA87" s="60" t="s">
        <v>85</v>
      </c>
      <c r="AB87" s="60" t="s">
        <v>85</v>
      </c>
      <c r="AC87" s="60" t="s">
        <v>85</v>
      </c>
      <c r="AD87" s="79" t="s">
        <v>86</v>
      </c>
      <c r="AE87" s="79" t="s">
        <v>87</v>
      </c>
      <c r="AF87" s="53"/>
      <c r="AG87" s="7"/>
    </row>
    <row r="88" spans="1:33" ht="15.75" customHeight="1">
      <c r="A88" s="61">
        <f>IF(B88&gt;0,1,"")</f>
        <v>1</v>
      </c>
      <c r="B88" s="41" t="s">
        <v>88</v>
      </c>
      <c r="C88" s="26"/>
      <c r="D88" s="4">
        <v>1</v>
      </c>
      <c r="E88" s="4">
        <v>2</v>
      </c>
      <c r="F88" s="41">
        <v>1200</v>
      </c>
      <c r="G88" s="41">
        <v>420</v>
      </c>
      <c r="H88" s="4">
        <v>1</v>
      </c>
      <c r="I88" s="4"/>
      <c r="J88" s="4"/>
      <c r="K88" s="66"/>
      <c r="L88" s="31" t="s">
        <v>170</v>
      </c>
      <c r="M88" s="62">
        <f>IF($D88=1,$E88*$F88*$G88/1000000,0)</f>
        <v>1.008</v>
      </c>
      <c r="N88" s="62">
        <f>IF($D88=2,$E88*$F88*$G88/1000000,0)</f>
        <v>0</v>
      </c>
      <c r="O88" s="62">
        <f>IF($D88=3,$E88*$F88*$G88/1000000,0)</f>
        <v>0</v>
      </c>
      <c r="P88" s="62">
        <f>IF($D88=4,$E88*$F88*$G88/1000000,0)</f>
        <v>0</v>
      </c>
      <c r="Q88" s="62">
        <f>IF($D88=5,$E88*$F88*$G88/1000000,0)</f>
        <v>0</v>
      </c>
      <c r="R88" s="62">
        <f>IF($D88=6,$E88*$F88*$G88/1000000,0)</f>
        <v>0</v>
      </c>
      <c r="S88" s="62">
        <f>IF($D88=7,$E88*$F88*$G88/1000000,0)</f>
        <v>0</v>
      </c>
      <c r="T88" s="62">
        <f>IF($D88=8,$E88*$F88*$G88/1000000,0)</f>
        <v>0</v>
      </c>
      <c r="U88" s="59"/>
      <c r="V88" s="79">
        <f aca="true" t="shared" si="4" ref="V88:V134">IF(H88=1,(F88+80)*$E88,0)</f>
        <v>2560</v>
      </c>
      <c r="W88" s="79">
        <f aca="true" t="shared" si="5" ref="W88:X134">IF(I88=1,(F88+80)*$E88,0)</f>
        <v>0</v>
      </c>
      <c r="X88" s="79">
        <f t="shared" si="5"/>
        <v>0</v>
      </c>
      <c r="Y88" s="79">
        <f aca="true" t="shared" si="6" ref="Y88:Y134">IF(K88=1,(G88+80)*$E88,0)</f>
        <v>0</v>
      </c>
      <c r="Z88" s="79">
        <f aca="true" t="shared" si="7" ref="Z88:Z134">IF(H88=2,(F88+80)*$E88,0)</f>
        <v>0</v>
      </c>
      <c r="AA88" s="79">
        <f aca="true" t="shared" si="8" ref="AA88:AB134">IF(I88=2,(F88+80)*$E88,0)</f>
        <v>0</v>
      </c>
      <c r="AB88" s="79">
        <f t="shared" si="8"/>
        <v>0</v>
      </c>
      <c r="AC88" s="79">
        <f aca="true" t="shared" si="9" ref="AC88:AC134">IF(K88=2,(G88+80)*$E88,0)</f>
        <v>0</v>
      </c>
      <c r="AD88" s="80">
        <f aca="true" t="shared" si="10" ref="AD88:AD134">SUM(V88:Y88)</f>
        <v>2560</v>
      </c>
      <c r="AE88" s="80">
        <f>SUM(Z88:AC88)</f>
        <v>0</v>
      </c>
      <c r="AF88" s="53"/>
      <c r="AG88" s="7"/>
    </row>
    <row r="89" spans="1:33" ht="15.75" customHeight="1">
      <c r="A89" s="61">
        <f>IF(B89&gt;0,A88+1,"")</f>
        <v>2</v>
      </c>
      <c r="B89" s="41" t="s">
        <v>164</v>
      </c>
      <c r="C89" s="26"/>
      <c r="D89" s="4">
        <v>1</v>
      </c>
      <c r="E89" s="4">
        <v>2</v>
      </c>
      <c r="F89" s="41">
        <f>800-38</f>
        <v>762</v>
      </c>
      <c r="G89" s="41">
        <v>420</v>
      </c>
      <c r="H89" s="4">
        <v>1</v>
      </c>
      <c r="I89" s="4">
        <v>1</v>
      </c>
      <c r="J89" s="4">
        <v>1</v>
      </c>
      <c r="K89" s="66">
        <v>1</v>
      </c>
      <c r="L89" s="31" t="s">
        <v>166</v>
      </c>
      <c r="M89" s="62">
        <f aca="true" t="shared" si="11" ref="M89:M134">IF($D89=1,$E89*$F89*$G89/1000000,0)</f>
        <v>0.64008</v>
      </c>
      <c r="N89" s="62">
        <f aca="true" t="shared" si="12" ref="N89:N134">IF($D89=2,$E89*$F89*$G89/1000000,0)</f>
        <v>0</v>
      </c>
      <c r="O89" s="62">
        <f aca="true" t="shared" si="13" ref="O89:O134">IF($D89=3,$E89*$F89*$G89/1000000,0)</f>
        <v>0</v>
      </c>
      <c r="P89" s="62">
        <f aca="true" t="shared" si="14" ref="P89:P134">IF($D89=4,$E89*$F89*$G89/1000000,0)</f>
        <v>0</v>
      </c>
      <c r="Q89" s="62">
        <f aca="true" t="shared" si="15" ref="Q89:Q134">IF($D89=5,$E89*$F89*$G89/1000000,0)</f>
        <v>0</v>
      </c>
      <c r="R89" s="62">
        <f aca="true" t="shared" si="16" ref="R89:R134">IF($D89=6,$E89*$F89*$G89/1000000,0)</f>
        <v>0</v>
      </c>
      <c r="S89" s="62">
        <f aca="true" t="shared" si="17" ref="S89:S134">IF($D89=7,$E89*$F89*$G89/1000000,0)</f>
        <v>0</v>
      </c>
      <c r="T89" s="62">
        <f aca="true" t="shared" si="18" ref="T89:T134">IF($D89=8,$E89*$F89*$G89/1000000,0)</f>
        <v>0</v>
      </c>
      <c r="U89" s="59"/>
      <c r="V89" s="79">
        <f t="shared" si="4"/>
        <v>1684</v>
      </c>
      <c r="W89" s="79">
        <f t="shared" si="5"/>
        <v>1684</v>
      </c>
      <c r="X89" s="79">
        <f t="shared" si="5"/>
        <v>1000</v>
      </c>
      <c r="Y89" s="79">
        <f t="shared" si="6"/>
        <v>1000</v>
      </c>
      <c r="Z89" s="79">
        <f t="shared" si="7"/>
        <v>0</v>
      </c>
      <c r="AA89" s="79">
        <f t="shared" si="8"/>
        <v>0</v>
      </c>
      <c r="AB89" s="79">
        <f t="shared" si="8"/>
        <v>0</v>
      </c>
      <c r="AC89" s="79">
        <f t="shared" si="9"/>
        <v>0</v>
      </c>
      <c r="AD89" s="80">
        <f t="shared" si="10"/>
        <v>5368</v>
      </c>
      <c r="AE89" s="80">
        <f aca="true" t="shared" si="19" ref="AE89:AE134">SUM(Z89:AC89)</f>
        <v>0</v>
      </c>
      <c r="AF89" s="53"/>
      <c r="AG89" s="7"/>
    </row>
    <row r="90" spans="1:33" ht="15.75" customHeight="1">
      <c r="A90" s="61">
        <f aca="true" t="shared" si="20" ref="A90:A134">IF(B90&gt;0,A89+1,"")</f>
        <v>3</v>
      </c>
      <c r="B90" s="41" t="s">
        <v>165</v>
      </c>
      <c r="C90" s="26"/>
      <c r="D90" s="4">
        <v>1</v>
      </c>
      <c r="E90" s="4">
        <v>3</v>
      </c>
      <c r="F90" s="41">
        <f>800-38-1</f>
        <v>761</v>
      </c>
      <c r="G90" s="41">
        <v>405</v>
      </c>
      <c r="H90" s="4">
        <v>1</v>
      </c>
      <c r="I90" s="4"/>
      <c r="J90" s="4"/>
      <c r="K90" s="66"/>
      <c r="L90" s="31"/>
      <c r="M90" s="62">
        <f t="shared" si="11"/>
        <v>0.924615</v>
      </c>
      <c r="N90" s="62">
        <f t="shared" si="12"/>
        <v>0</v>
      </c>
      <c r="O90" s="62">
        <f t="shared" si="13"/>
        <v>0</v>
      </c>
      <c r="P90" s="62">
        <f t="shared" si="14"/>
        <v>0</v>
      </c>
      <c r="Q90" s="62">
        <f t="shared" si="15"/>
        <v>0</v>
      </c>
      <c r="R90" s="62">
        <f t="shared" si="16"/>
        <v>0</v>
      </c>
      <c r="S90" s="62">
        <f t="shared" si="17"/>
        <v>0</v>
      </c>
      <c r="T90" s="62">
        <f t="shared" si="18"/>
        <v>0</v>
      </c>
      <c r="U90" s="59"/>
      <c r="V90" s="79">
        <f t="shared" si="4"/>
        <v>2523</v>
      </c>
      <c r="W90" s="79">
        <f t="shared" si="5"/>
        <v>0</v>
      </c>
      <c r="X90" s="79">
        <f t="shared" si="5"/>
        <v>0</v>
      </c>
      <c r="Y90" s="79">
        <f t="shared" si="6"/>
        <v>0</v>
      </c>
      <c r="Z90" s="79">
        <f t="shared" si="7"/>
        <v>0</v>
      </c>
      <c r="AA90" s="79">
        <f t="shared" si="8"/>
        <v>0</v>
      </c>
      <c r="AB90" s="79">
        <f t="shared" si="8"/>
        <v>0</v>
      </c>
      <c r="AC90" s="79">
        <f t="shared" si="9"/>
        <v>0</v>
      </c>
      <c r="AD90" s="80">
        <f t="shared" si="10"/>
        <v>2523</v>
      </c>
      <c r="AE90" s="80">
        <f t="shared" si="19"/>
        <v>0</v>
      </c>
      <c r="AF90" s="53"/>
      <c r="AG90" s="7"/>
    </row>
    <row r="91" spans="1:33" ht="15.75" customHeight="1">
      <c r="A91" s="61">
        <f t="shared" si="20"/>
        <v>4</v>
      </c>
      <c r="B91" s="41" t="s">
        <v>167</v>
      </c>
      <c r="C91" s="26"/>
      <c r="D91" s="4">
        <v>1</v>
      </c>
      <c r="E91" s="4">
        <v>2</v>
      </c>
      <c r="F91" s="41">
        <v>1194</v>
      </c>
      <c r="G91" s="41">
        <f>(800-12)/2</f>
        <v>394</v>
      </c>
      <c r="H91" s="4">
        <v>1</v>
      </c>
      <c r="I91" s="4">
        <v>1</v>
      </c>
      <c r="J91" s="4">
        <v>1</v>
      </c>
      <c r="K91" s="66">
        <v>1</v>
      </c>
      <c r="L91" s="31" t="s">
        <v>166</v>
      </c>
      <c r="M91" s="62">
        <f t="shared" si="11"/>
        <v>0.940872</v>
      </c>
      <c r="N91" s="62">
        <f t="shared" si="12"/>
        <v>0</v>
      </c>
      <c r="O91" s="62">
        <f t="shared" si="13"/>
        <v>0</v>
      </c>
      <c r="P91" s="62">
        <f t="shared" si="14"/>
        <v>0</v>
      </c>
      <c r="Q91" s="62">
        <f t="shared" si="15"/>
        <v>0</v>
      </c>
      <c r="R91" s="62">
        <f t="shared" si="16"/>
        <v>0</v>
      </c>
      <c r="S91" s="62">
        <f t="shared" si="17"/>
        <v>0</v>
      </c>
      <c r="T91" s="62">
        <f t="shared" si="18"/>
        <v>0</v>
      </c>
      <c r="U91" s="59"/>
      <c r="V91" s="79">
        <f t="shared" si="4"/>
        <v>2548</v>
      </c>
      <c r="W91" s="79">
        <f t="shared" si="5"/>
        <v>2548</v>
      </c>
      <c r="X91" s="79">
        <f t="shared" si="5"/>
        <v>948</v>
      </c>
      <c r="Y91" s="79">
        <f t="shared" si="6"/>
        <v>948</v>
      </c>
      <c r="Z91" s="79">
        <f t="shared" si="7"/>
        <v>0</v>
      </c>
      <c r="AA91" s="79">
        <f t="shared" si="8"/>
        <v>0</v>
      </c>
      <c r="AB91" s="79">
        <f t="shared" si="8"/>
        <v>0</v>
      </c>
      <c r="AC91" s="79">
        <f t="shared" si="9"/>
        <v>0</v>
      </c>
      <c r="AD91" s="80">
        <f t="shared" si="10"/>
        <v>6992</v>
      </c>
      <c r="AE91" s="80">
        <f t="shared" si="19"/>
        <v>0</v>
      </c>
      <c r="AF91" s="53"/>
      <c r="AG91" s="7"/>
    </row>
    <row r="92" spans="1:33" ht="15.75" customHeight="1">
      <c r="A92" s="61">
        <f t="shared" si="20"/>
        <v>5</v>
      </c>
      <c r="B92" s="41" t="s">
        <v>168</v>
      </c>
      <c r="C92" s="26"/>
      <c r="D92" s="4">
        <v>1</v>
      </c>
      <c r="E92" s="4">
        <v>1</v>
      </c>
      <c r="F92" s="41">
        <v>801</v>
      </c>
      <c r="G92" s="41">
        <v>445</v>
      </c>
      <c r="H92" s="4">
        <v>1</v>
      </c>
      <c r="I92" s="4"/>
      <c r="J92" s="4">
        <v>1</v>
      </c>
      <c r="K92" s="66">
        <v>1</v>
      </c>
      <c r="L92" s="31"/>
      <c r="M92" s="62">
        <f t="shared" si="11"/>
        <v>0.356445</v>
      </c>
      <c r="N92" s="62">
        <f t="shared" si="12"/>
        <v>0</v>
      </c>
      <c r="O92" s="62">
        <f t="shared" si="13"/>
        <v>0</v>
      </c>
      <c r="P92" s="62">
        <f t="shared" si="14"/>
        <v>0</v>
      </c>
      <c r="Q92" s="62">
        <f t="shared" si="15"/>
        <v>0</v>
      </c>
      <c r="R92" s="62">
        <f t="shared" si="16"/>
        <v>0</v>
      </c>
      <c r="S92" s="62">
        <f t="shared" si="17"/>
        <v>0</v>
      </c>
      <c r="T92" s="62">
        <f t="shared" si="18"/>
        <v>0</v>
      </c>
      <c r="U92" s="59"/>
      <c r="V92" s="79">
        <f t="shared" si="4"/>
        <v>881</v>
      </c>
      <c r="W92" s="79">
        <f t="shared" si="5"/>
        <v>0</v>
      </c>
      <c r="X92" s="79">
        <f t="shared" si="5"/>
        <v>525</v>
      </c>
      <c r="Y92" s="79">
        <f t="shared" si="6"/>
        <v>525</v>
      </c>
      <c r="Z92" s="79">
        <f t="shared" si="7"/>
        <v>0</v>
      </c>
      <c r="AA92" s="79">
        <f t="shared" si="8"/>
        <v>0</v>
      </c>
      <c r="AB92" s="79">
        <f t="shared" si="8"/>
        <v>0</v>
      </c>
      <c r="AC92" s="79">
        <f t="shared" si="9"/>
        <v>0</v>
      </c>
      <c r="AD92" s="80">
        <f t="shared" si="10"/>
        <v>1931</v>
      </c>
      <c r="AE92" s="80">
        <f t="shared" si="19"/>
        <v>0</v>
      </c>
      <c r="AF92" s="53"/>
      <c r="AG92" s="7"/>
    </row>
    <row r="93" spans="1:33" ht="15.75" customHeight="1">
      <c r="A93" s="61">
        <f t="shared" si="20"/>
        <v>6</v>
      </c>
      <c r="B93" s="41" t="s">
        <v>169</v>
      </c>
      <c r="C93" s="26"/>
      <c r="D93" s="4">
        <v>2</v>
      </c>
      <c r="E93" s="4">
        <v>1</v>
      </c>
      <c r="F93" s="41">
        <v>1200</v>
      </c>
      <c r="G93" s="41">
        <v>786</v>
      </c>
      <c r="H93" s="4"/>
      <c r="I93" s="4"/>
      <c r="J93" s="4"/>
      <c r="K93" s="66"/>
      <c r="L93" s="31"/>
      <c r="M93" s="62">
        <f t="shared" si="11"/>
        <v>0</v>
      </c>
      <c r="N93" s="62">
        <f t="shared" si="12"/>
        <v>0.9432</v>
      </c>
      <c r="O93" s="62">
        <f t="shared" si="13"/>
        <v>0</v>
      </c>
      <c r="P93" s="62">
        <f t="shared" si="14"/>
        <v>0</v>
      </c>
      <c r="Q93" s="62">
        <f t="shared" si="15"/>
        <v>0</v>
      </c>
      <c r="R93" s="62">
        <f t="shared" si="16"/>
        <v>0</v>
      </c>
      <c r="S93" s="62">
        <f t="shared" si="17"/>
        <v>0</v>
      </c>
      <c r="T93" s="62">
        <f t="shared" si="18"/>
        <v>0</v>
      </c>
      <c r="U93" s="59"/>
      <c r="V93" s="79">
        <f t="shared" si="4"/>
        <v>0</v>
      </c>
      <c r="W93" s="79">
        <f t="shared" si="5"/>
        <v>0</v>
      </c>
      <c r="X93" s="79">
        <f t="shared" si="5"/>
        <v>0</v>
      </c>
      <c r="Y93" s="79">
        <f t="shared" si="6"/>
        <v>0</v>
      </c>
      <c r="Z93" s="79">
        <f t="shared" si="7"/>
        <v>0</v>
      </c>
      <c r="AA93" s="79">
        <f t="shared" si="8"/>
        <v>0</v>
      </c>
      <c r="AB93" s="79">
        <f t="shared" si="8"/>
        <v>0</v>
      </c>
      <c r="AC93" s="79">
        <f t="shared" si="9"/>
        <v>0</v>
      </c>
      <c r="AD93" s="80">
        <f t="shared" si="10"/>
        <v>0</v>
      </c>
      <c r="AE93" s="80">
        <f t="shared" si="19"/>
        <v>0</v>
      </c>
      <c r="AF93" s="53"/>
      <c r="AG93" s="7"/>
    </row>
    <row r="94" spans="1:33" ht="15.75" customHeight="1">
      <c r="A94" s="61">
        <f t="shared" si="20"/>
      </c>
      <c r="B94" s="41"/>
      <c r="C94" s="26"/>
      <c r="D94" s="4"/>
      <c r="E94" s="4"/>
      <c r="F94" s="41"/>
      <c r="G94" s="41"/>
      <c r="H94" s="4"/>
      <c r="I94" s="4"/>
      <c r="J94" s="4"/>
      <c r="K94" s="66"/>
      <c r="L94" s="31"/>
      <c r="M94" s="62">
        <f t="shared" si="11"/>
        <v>0</v>
      </c>
      <c r="N94" s="62">
        <f t="shared" si="12"/>
        <v>0</v>
      </c>
      <c r="O94" s="62">
        <f t="shared" si="13"/>
        <v>0</v>
      </c>
      <c r="P94" s="62">
        <f t="shared" si="14"/>
        <v>0</v>
      </c>
      <c r="Q94" s="62">
        <f t="shared" si="15"/>
        <v>0</v>
      </c>
      <c r="R94" s="62">
        <f t="shared" si="16"/>
        <v>0</v>
      </c>
      <c r="S94" s="62">
        <f t="shared" si="17"/>
        <v>0</v>
      </c>
      <c r="T94" s="62">
        <f t="shared" si="18"/>
        <v>0</v>
      </c>
      <c r="U94" s="59"/>
      <c r="V94" s="79">
        <f t="shared" si="4"/>
        <v>0</v>
      </c>
      <c r="W94" s="79">
        <f t="shared" si="5"/>
        <v>0</v>
      </c>
      <c r="X94" s="79">
        <f t="shared" si="5"/>
        <v>0</v>
      </c>
      <c r="Y94" s="79">
        <f t="shared" si="6"/>
        <v>0</v>
      </c>
      <c r="Z94" s="79">
        <f t="shared" si="7"/>
        <v>0</v>
      </c>
      <c r="AA94" s="79">
        <f t="shared" si="8"/>
        <v>0</v>
      </c>
      <c r="AB94" s="79">
        <f t="shared" si="8"/>
        <v>0</v>
      </c>
      <c r="AC94" s="79">
        <f t="shared" si="9"/>
        <v>0</v>
      </c>
      <c r="AD94" s="80">
        <f t="shared" si="10"/>
        <v>0</v>
      </c>
      <c r="AE94" s="80">
        <f t="shared" si="19"/>
        <v>0</v>
      </c>
      <c r="AF94" s="53"/>
      <c r="AG94" s="7"/>
    </row>
    <row r="95" spans="1:33" ht="15.75" customHeight="1">
      <c r="A95" s="61">
        <f t="shared" si="20"/>
      </c>
      <c r="B95" s="41"/>
      <c r="C95" s="26"/>
      <c r="D95" s="4"/>
      <c r="E95" s="4"/>
      <c r="F95" s="41"/>
      <c r="G95" s="41"/>
      <c r="H95" s="4"/>
      <c r="I95" s="4"/>
      <c r="J95" s="4"/>
      <c r="K95" s="66"/>
      <c r="L95" s="31"/>
      <c r="M95" s="62">
        <f t="shared" si="11"/>
        <v>0</v>
      </c>
      <c r="N95" s="62">
        <f t="shared" si="12"/>
        <v>0</v>
      </c>
      <c r="O95" s="62">
        <f t="shared" si="13"/>
        <v>0</v>
      </c>
      <c r="P95" s="62">
        <f t="shared" si="14"/>
        <v>0</v>
      </c>
      <c r="Q95" s="62">
        <f t="shared" si="15"/>
        <v>0</v>
      </c>
      <c r="R95" s="62">
        <f t="shared" si="16"/>
        <v>0</v>
      </c>
      <c r="S95" s="62">
        <f t="shared" si="17"/>
        <v>0</v>
      </c>
      <c r="T95" s="62">
        <f t="shared" si="18"/>
        <v>0</v>
      </c>
      <c r="U95" s="59"/>
      <c r="V95" s="79">
        <f t="shared" si="4"/>
        <v>0</v>
      </c>
      <c r="W95" s="79">
        <f t="shared" si="5"/>
        <v>0</v>
      </c>
      <c r="X95" s="79">
        <f t="shared" si="5"/>
        <v>0</v>
      </c>
      <c r="Y95" s="79">
        <f t="shared" si="6"/>
        <v>0</v>
      </c>
      <c r="Z95" s="79">
        <f t="shared" si="7"/>
        <v>0</v>
      </c>
      <c r="AA95" s="79">
        <f t="shared" si="8"/>
        <v>0</v>
      </c>
      <c r="AB95" s="79">
        <f t="shared" si="8"/>
        <v>0</v>
      </c>
      <c r="AC95" s="79">
        <f t="shared" si="9"/>
        <v>0</v>
      </c>
      <c r="AD95" s="80">
        <f t="shared" si="10"/>
        <v>0</v>
      </c>
      <c r="AE95" s="80">
        <f t="shared" si="19"/>
        <v>0</v>
      </c>
      <c r="AF95" s="53"/>
      <c r="AG95" s="7"/>
    </row>
    <row r="96" spans="1:33" ht="15.75" customHeight="1">
      <c r="A96" s="61">
        <f t="shared" si="20"/>
      </c>
      <c r="B96" s="41"/>
      <c r="C96" s="26"/>
      <c r="D96" s="4"/>
      <c r="E96" s="4"/>
      <c r="F96" s="41"/>
      <c r="G96" s="41"/>
      <c r="H96" s="4"/>
      <c r="I96" s="4"/>
      <c r="J96" s="4"/>
      <c r="K96" s="66"/>
      <c r="L96" s="31"/>
      <c r="M96" s="62">
        <f t="shared" si="11"/>
        <v>0</v>
      </c>
      <c r="N96" s="62">
        <f t="shared" si="12"/>
        <v>0</v>
      </c>
      <c r="O96" s="62">
        <f t="shared" si="13"/>
        <v>0</v>
      </c>
      <c r="P96" s="62">
        <f t="shared" si="14"/>
        <v>0</v>
      </c>
      <c r="Q96" s="62">
        <f t="shared" si="15"/>
        <v>0</v>
      </c>
      <c r="R96" s="62">
        <f t="shared" si="16"/>
        <v>0</v>
      </c>
      <c r="S96" s="62">
        <f t="shared" si="17"/>
        <v>0</v>
      </c>
      <c r="T96" s="62">
        <f t="shared" si="18"/>
        <v>0</v>
      </c>
      <c r="U96" s="59"/>
      <c r="V96" s="79">
        <f t="shared" si="4"/>
        <v>0</v>
      </c>
      <c r="W96" s="79">
        <f t="shared" si="5"/>
        <v>0</v>
      </c>
      <c r="X96" s="79">
        <f t="shared" si="5"/>
        <v>0</v>
      </c>
      <c r="Y96" s="79">
        <f t="shared" si="6"/>
        <v>0</v>
      </c>
      <c r="Z96" s="79">
        <f t="shared" si="7"/>
        <v>0</v>
      </c>
      <c r="AA96" s="79">
        <f t="shared" si="8"/>
        <v>0</v>
      </c>
      <c r="AB96" s="79">
        <f t="shared" si="8"/>
        <v>0</v>
      </c>
      <c r="AC96" s="79">
        <f t="shared" si="9"/>
        <v>0</v>
      </c>
      <c r="AD96" s="80">
        <f t="shared" si="10"/>
        <v>0</v>
      </c>
      <c r="AE96" s="80">
        <f t="shared" si="19"/>
        <v>0</v>
      </c>
      <c r="AF96" s="53"/>
      <c r="AG96" s="7"/>
    </row>
    <row r="97" spans="1:33" ht="15.75" customHeight="1">
      <c r="A97" s="61">
        <f t="shared" si="20"/>
      </c>
      <c r="B97" s="41"/>
      <c r="C97" s="26"/>
      <c r="D97" s="4"/>
      <c r="E97" s="4"/>
      <c r="F97" s="41"/>
      <c r="G97" s="41"/>
      <c r="H97" s="4"/>
      <c r="I97" s="4"/>
      <c r="J97" s="4"/>
      <c r="K97" s="66"/>
      <c r="L97" s="31"/>
      <c r="M97" s="62">
        <f t="shared" si="11"/>
        <v>0</v>
      </c>
      <c r="N97" s="62">
        <f t="shared" si="12"/>
        <v>0</v>
      </c>
      <c r="O97" s="62">
        <f t="shared" si="13"/>
        <v>0</v>
      </c>
      <c r="P97" s="62">
        <f t="shared" si="14"/>
        <v>0</v>
      </c>
      <c r="Q97" s="62">
        <f t="shared" si="15"/>
        <v>0</v>
      </c>
      <c r="R97" s="62">
        <f t="shared" si="16"/>
        <v>0</v>
      </c>
      <c r="S97" s="62">
        <f t="shared" si="17"/>
        <v>0</v>
      </c>
      <c r="T97" s="62">
        <f t="shared" si="18"/>
        <v>0</v>
      </c>
      <c r="U97" s="59"/>
      <c r="V97" s="79">
        <f t="shared" si="4"/>
        <v>0</v>
      </c>
      <c r="W97" s="79">
        <f t="shared" si="5"/>
        <v>0</v>
      </c>
      <c r="X97" s="79">
        <f t="shared" si="5"/>
        <v>0</v>
      </c>
      <c r="Y97" s="79">
        <f t="shared" si="6"/>
        <v>0</v>
      </c>
      <c r="Z97" s="79">
        <f t="shared" si="7"/>
        <v>0</v>
      </c>
      <c r="AA97" s="79">
        <f t="shared" si="8"/>
        <v>0</v>
      </c>
      <c r="AB97" s="79">
        <f t="shared" si="8"/>
        <v>0</v>
      </c>
      <c r="AC97" s="79">
        <f t="shared" si="9"/>
        <v>0</v>
      </c>
      <c r="AD97" s="80">
        <f t="shared" si="10"/>
        <v>0</v>
      </c>
      <c r="AE97" s="80">
        <f t="shared" si="19"/>
        <v>0</v>
      </c>
      <c r="AF97" s="53"/>
      <c r="AG97" s="7"/>
    </row>
    <row r="98" spans="1:33" ht="15.75" customHeight="1">
      <c r="A98" s="61">
        <f t="shared" si="20"/>
      </c>
      <c r="B98" s="41"/>
      <c r="C98" s="26"/>
      <c r="D98" s="4"/>
      <c r="E98" s="4"/>
      <c r="F98" s="41"/>
      <c r="G98" s="41"/>
      <c r="H98" s="4"/>
      <c r="I98" s="4"/>
      <c r="J98" s="4"/>
      <c r="K98" s="66"/>
      <c r="L98" s="31"/>
      <c r="M98" s="62">
        <f t="shared" si="11"/>
        <v>0</v>
      </c>
      <c r="N98" s="62">
        <f t="shared" si="12"/>
        <v>0</v>
      </c>
      <c r="O98" s="62">
        <f t="shared" si="13"/>
        <v>0</v>
      </c>
      <c r="P98" s="62">
        <f t="shared" si="14"/>
        <v>0</v>
      </c>
      <c r="Q98" s="62">
        <f t="shared" si="15"/>
        <v>0</v>
      </c>
      <c r="R98" s="62">
        <f t="shared" si="16"/>
        <v>0</v>
      </c>
      <c r="S98" s="62">
        <f t="shared" si="17"/>
        <v>0</v>
      </c>
      <c r="T98" s="62">
        <f t="shared" si="18"/>
        <v>0</v>
      </c>
      <c r="U98" s="59"/>
      <c r="V98" s="79">
        <f t="shared" si="4"/>
        <v>0</v>
      </c>
      <c r="W98" s="79">
        <f t="shared" si="5"/>
        <v>0</v>
      </c>
      <c r="X98" s="79">
        <f t="shared" si="5"/>
        <v>0</v>
      </c>
      <c r="Y98" s="79">
        <f t="shared" si="6"/>
        <v>0</v>
      </c>
      <c r="Z98" s="79">
        <f t="shared" si="7"/>
        <v>0</v>
      </c>
      <c r="AA98" s="79">
        <f t="shared" si="8"/>
        <v>0</v>
      </c>
      <c r="AB98" s="79">
        <f t="shared" si="8"/>
        <v>0</v>
      </c>
      <c r="AC98" s="79">
        <f t="shared" si="9"/>
        <v>0</v>
      </c>
      <c r="AD98" s="80">
        <f t="shared" si="10"/>
        <v>0</v>
      </c>
      <c r="AE98" s="80">
        <f t="shared" si="19"/>
        <v>0</v>
      </c>
      <c r="AF98" s="53"/>
      <c r="AG98" s="7"/>
    </row>
    <row r="99" spans="1:33" ht="15.75" customHeight="1">
      <c r="A99" s="61">
        <f t="shared" si="20"/>
      </c>
      <c r="B99" s="41"/>
      <c r="C99" s="26"/>
      <c r="D99" s="4"/>
      <c r="E99" s="4"/>
      <c r="F99" s="41"/>
      <c r="G99" s="41"/>
      <c r="H99" s="4"/>
      <c r="I99" s="4"/>
      <c r="J99" s="4"/>
      <c r="K99" s="66"/>
      <c r="L99" s="31"/>
      <c r="M99" s="62">
        <f t="shared" si="11"/>
        <v>0</v>
      </c>
      <c r="N99" s="62">
        <f t="shared" si="12"/>
        <v>0</v>
      </c>
      <c r="O99" s="62">
        <f t="shared" si="13"/>
        <v>0</v>
      </c>
      <c r="P99" s="62">
        <f t="shared" si="14"/>
        <v>0</v>
      </c>
      <c r="Q99" s="62">
        <f t="shared" si="15"/>
        <v>0</v>
      </c>
      <c r="R99" s="62">
        <f t="shared" si="16"/>
        <v>0</v>
      </c>
      <c r="S99" s="62">
        <f t="shared" si="17"/>
        <v>0</v>
      </c>
      <c r="T99" s="62">
        <f t="shared" si="18"/>
        <v>0</v>
      </c>
      <c r="U99" s="59"/>
      <c r="V99" s="79">
        <f t="shared" si="4"/>
        <v>0</v>
      </c>
      <c r="W99" s="79">
        <f t="shared" si="5"/>
        <v>0</v>
      </c>
      <c r="X99" s="79">
        <f t="shared" si="5"/>
        <v>0</v>
      </c>
      <c r="Y99" s="79">
        <f t="shared" si="6"/>
        <v>0</v>
      </c>
      <c r="Z99" s="79">
        <f t="shared" si="7"/>
        <v>0</v>
      </c>
      <c r="AA99" s="79">
        <f t="shared" si="8"/>
        <v>0</v>
      </c>
      <c r="AB99" s="79">
        <f t="shared" si="8"/>
        <v>0</v>
      </c>
      <c r="AC99" s="79">
        <f t="shared" si="9"/>
        <v>0</v>
      </c>
      <c r="AD99" s="80">
        <f t="shared" si="10"/>
        <v>0</v>
      </c>
      <c r="AE99" s="80">
        <f t="shared" si="19"/>
        <v>0</v>
      </c>
      <c r="AF99" s="53"/>
      <c r="AG99" s="7"/>
    </row>
    <row r="100" spans="1:33" ht="15.75" customHeight="1">
      <c r="A100" s="61">
        <f t="shared" si="20"/>
      </c>
      <c r="B100" s="41"/>
      <c r="C100" s="26"/>
      <c r="D100" s="4"/>
      <c r="E100" s="4"/>
      <c r="F100" s="41"/>
      <c r="G100" s="41"/>
      <c r="H100" s="4"/>
      <c r="I100" s="4"/>
      <c r="J100" s="4"/>
      <c r="K100" s="66"/>
      <c r="L100" s="31"/>
      <c r="M100" s="62">
        <f t="shared" si="11"/>
        <v>0</v>
      </c>
      <c r="N100" s="62">
        <f t="shared" si="12"/>
        <v>0</v>
      </c>
      <c r="O100" s="62">
        <f t="shared" si="13"/>
        <v>0</v>
      </c>
      <c r="P100" s="62">
        <f t="shared" si="14"/>
        <v>0</v>
      </c>
      <c r="Q100" s="62">
        <f t="shared" si="15"/>
        <v>0</v>
      </c>
      <c r="R100" s="62">
        <f t="shared" si="16"/>
        <v>0</v>
      </c>
      <c r="S100" s="62">
        <f t="shared" si="17"/>
        <v>0</v>
      </c>
      <c r="T100" s="62">
        <f t="shared" si="18"/>
        <v>0</v>
      </c>
      <c r="U100" s="59"/>
      <c r="V100" s="79">
        <f t="shared" si="4"/>
        <v>0</v>
      </c>
      <c r="W100" s="79">
        <f t="shared" si="5"/>
        <v>0</v>
      </c>
      <c r="X100" s="79">
        <f t="shared" si="5"/>
        <v>0</v>
      </c>
      <c r="Y100" s="79">
        <f t="shared" si="6"/>
        <v>0</v>
      </c>
      <c r="Z100" s="79">
        <f t="shared" si="7"/>
        <v>0</v>
      </c>
      <c r="AA100" s="79">
        <f t="shared" si="8"/>
        <v>0</v>
      </c>
      <c r="AB100" s="79">
        <f t="shared" si="8"/>
        <v>0</v>
      </c>
      <c r="AC100" s="79">
        <f t="shared" si="9"/>
        <v>0</v>
      </c>
      <c r="AD100" s="80">
        <f t="shared" si="10"/>
        <v>0</v>
      </c>
      <c r="AE100" s="80">
        <f t="shared" si="19"/>
        <v>0</v>
      </c>
      <c r="AF100" s="53"/>
      <c r="AG100" s="7"/>
    </row>
    <row r="101" spans="1:33" ht="15.75" customHeight="1">
      <c r="A101" s="61">
        <f t="shared" si="20"/>
      </c>
      <c r="B101" s="41"/>
      <c r="C101" s="26"/>
      <c r="D101" s="4"/>
      <c r="E101" s="4"/>
      <c r="F101" s="41"/>
      <c r="G101" s="41"/>
      <c r="H101" s="4"/>
      <c r="I101" s="4"/>
      <c r="J101" s="4"/>
      <c r="K101" s="66"/>
      <c r="L101" s="31"/>
      <c r="M101" s="62">
        <f t="shared" si="11"/>
        <v>0</v>
      </c>
      <c r="N101" s="62">
        <f t="shared" si="12"/>
        <v>0</v>
      </c>
      <c r="O101" s="62">
        <f t="shared" si="13"/>
        <v>0</v>
      </c>
      <c r="P101" s="62">
        <f t="shared" si="14"/>
        <v>0</v>
      </c>
      <c r="Q101" s="62">
        <f t="shared" si="15"/>
        <v>0</v>
      </c>
      <c r="R101" s="62">
        <f t="shared" si="16"/>
        <v>0</v>
      </c>
      <c r="S101" s="62">
        <f t="shared" si="17"/>
        <v>0</v>
      </c>
      <c r="T101" s="62">
        <f t="shared" si="18"/>
        <v>0</v>
      </c>
      <c r="U101" s="59"/>
      <c r="V101" s="79">
        <f t="shared" si="4"/>
        <v>0</v>
      </c>
      <c r="W101" s="79">
        <f t="shared" si="5"/>
        <v>0</v>
      </c>
      <c r="X101" s="79">
        <f t="shared" si="5"/>
        <v>0</v>
      </c>
      <c r="Y101" s="79">
        <f t="shared" si="6"/>
        <v>0</v>
      </c>
      <c r="Z101" s="79">
        <f t="shared" si="7"/>
        <v>0</v>
      </c>
      <c r="AA101" s="79">
        <f t="shared" si="8"/>
        <v>0</v>
      </c>
      <c r="AB101" s="79">
        <f t="shared" si="8"/>
        <v>0</v>
      </c>
      <c r="AC101" s="79">
        <f t="shared" si="9"/>
        <v>0</v>
      </c>
      <c r="AD101" s="80">
        <f t="shared" si="10"/>
        <v>0</v>
      </c>
      <c r="AE101" s="80">
        <f t="shared" si="19"/>
        <v>0</v>
      </c>
      <c r="AF101" s="53"/>
      <c r="AG101" s="7"/>
    </row>
    <row r="102" spans="1:33" ht="15.75" customHeight="1">
      <c r="A102" s="61">
        <f t="shared" si="20"/>
      </c>
      <c r="B102" s="41"/>
      <c r="C102" s="26"/>
      <c r="D102" s="4"/>
      <c r="E102" s="4"/>
      <c r="F102" s="41"/>
      <c r="G102" s="41"/>
      <c r="H102" s="4"/>
      <c r="I102" s="4"/>
      <c r="J102" s="4"/>
      <c r="K102" s="66"/>
      <c r="L102" s="31"/>
      <c r="M102" s="62">
        <f t="shared" si="11"/>
        <v>0</v>
      </c>
      <c r="N102" s="62">
        <f t="shared" si="12"/>
        <v>0</v>
      </c>
      <c r="O102" s="62">
        <f t="shared" si="13"/>
        <v>0</v>
      </c>
      <c r="P102" s="62">
        <f t="shared" si="14"/>
        <v>0</v>
      </c>
      <c r="Q102" s="62">
        <f t="shared" si="15"/>
        <v>0</v>
      </c>
      <c r="R102" s="62">
        <f t="shared" si="16"/>
        <v>0</v>
      </c>
      <c r="S102" s="62">
        <f t="shared" si="17"/>
        <v>0</v>
      </c>
      <c r="T102" s="62">
        <f t="shared" si="18"/>
        <v>0</v>
      </c>
      <c r="U102" s="59"/>
      <c r="V102" s="79">
        <f t="shared" si="4"/>
        <v>0</v>
      </c>
      <c r="W102" s="79">
        <f t="shared" si="5"/>
        <v>0</v>
      </c>
      <c r="X102" s="79">
        <f t="shared" si="5"/>
        <v>0</v>
      </c>
      <c r="Y102" s="79">
        <f t="shared" si="6"/>
        <v>0</v>
      </c>
      <c r="Z102" s="79">
        <f t="shared" si="7"/>
        <v>0</v>
      </c>
      <c r="AA102" s="79">
        <f t="shared" si="8"/>
        <v>0</v>
      </c>
      <c r="AB102" s="79">
        <f t="shared" si="8"/>
        <v>0</v>
      </c>
      <c r="AC102" s="79">
        <f t="shared" si="9"/>
        <v>0</v>
      </c>
      <c r="AD102" s="80">
        <f t="shared" si="10"/>
        <v>0</v>
      </c>
      <c r="AE102" s="80">
        <f t="shared" si="19"/>
        <v>0</v>
      </c>
      <c r="AF102" s="53"/>
      <c r="AG102" s="7"/>
    </row>
    <row r="103" spans="1:33" ht="15.75" customHeight="1">
      <c r="A103" s="61">
        <f t="shared" si="20"/>
      </c>
      <c r="B103" s="41"/>
      <c r="C103" s="26"/>
      <c r="D103" s="4"/>
      <c r="E103" s="4"/>
      <c r="F103" s="41"/>
      <c r="G103" s="41"/>
      <c r="H103" s="4"/>
      <c r="I103" s="4"/>
      <c r="J103" s="4"/>
      <c r="K103" s="66"/>
      <c r="L103" s="31"/>
      <c r="M103" s="62">
        <f t="shared" si="11"/>
        <v>0</v>
      </c>
      <c r="N103" s="62">
        <f t="shared" si="12"/>
        <v>0</v>
      </c>
      <c r="O103" s="62">
        <f t="shared" si="13"/>
        <v>0</v>
      </c>
      <c r="P103" s="62">
        <f t="shared" si="14"/>
        <v>0</v>
      </c>
      <c r="Q103" s="62">
        <f t="shared" si="15"/>
        <v>0</v>
      </c>
      <c r="R103" s="62">
        <f t="shared" si="16"/>
        <v>0</v>
      </c>
      <c r="S103" s="62">
        <f t="shared" si="17"/>
        <v>0</v>
      </c>
      <c r="T103" s="62">
        <f t="shared" si="18"/>
        <v>0</v>
      </c>
      <c r="U103" s="59"/>
      <c r="V103" s="79">
        <f t="shared" si="4"/>
        <v>0</v>
      </c>
      <c r="W103" s="79">
        <f t="shared" si="5"/>
        <v>0</v>
      </c>
      <c r="X103" s="79">
        <f t="shared" si="5"/>
        <v>0</v>
      </c>
      <c r="Y103" s="79">
        <f t="shared" si="6"/>
        <v>0</v>
      </c>
      <c r="Z103" s="79">
        <f t="shared" si="7"/>
        <v>0</v>
      </c>
      <c r="AA103" s="79">
        <f t="shared" si="8"/>
        <v>0</v>
      </c>
      <c r="AB103" s="79">
        <f t="shared" si="8"/>
        <v>0</v>
      </c>
      <c r="AC103" s="79">
        <f t="shared" si="9"/>
        <v>0</v>
      </c>
      <c r="AD103" s="80">
        <f t="shared" si="10"/>
        <v>0</v>
      </c>
      <c r="AE103" s="80">
        <f t="shared" si="19"/>
        <v>0</v>
      </c>
      <c r="AF103" s="53"/>
      <c r="AG103" s="7"/>
    </row>
    <row r="104" spans="1:33" ht="15.75" customHeight="1">
      <c r="A104" s="61">
        <f t="shared" si="20"/>
      </c>
      <c r="B104" s="41"/>
      <c r="C104" s="26"/>
      <c r="D104" s="4"/>
      <c r="E104" s="4"/>
      <c r="F104" s="41"/>
      <c r="G104" s="41"/>
      <c r="H104" s="4"/>
      <c r="I104" s="4"/>
      <c r="J104" s="4"/>
      <c r="K104" s="66"/>
      <c r="L104" s="31"/>
      <c r="M104" s="62">
        <f t="shared" si="11"/>
        <v>0</v>
      </c>
      <c r="N104" s="62">
        <f t="shared" si="12"/>
        <v>0</v>
      </c>
      <c r="O104" s="62">
        <f t="shared" si="13"/>
        <v>0</v>
      </c>
      <c r="P104" s="62">
        <f t="shared" si="14"/>
        <v>0</v>
      </c>
      <c r="Q104" s="62">
        <f t="shared" si="15"/>
        <v>0</v>
      </c>
      <c r="R104" s="62">
        <f t="shared" si="16"/>
        <v>0</v>
      </c>
      <c r="S104" s="62">
        <f t="shared" si="17"/>
        <v>0</v>
      </c>
      <c r="T104" s="62">
        <f t="shared" si="18"/>
        <v>0</v>
      </c>
      <c r="U104" s="59"/>
      <c r="V104" s="79">
        <f t="shared" si="4"/>
        <v>0</v>
      </c>
      <c r="W104" s="79">
        <f t="shared" si="5"/>
        <v>0</v>
      </c>
      <c r="X104" s="79">
        <f t="shared" si="5"/>
        <v>0</v>
      </c>
      <c r="Y104" s="79">
        <f t="shared" si="6"/>
        <v>0</v>
      </c>
      <c r="Z104" s="79">
        <f t="shared" si="7"/>
        <v>0</v>
      </c>
      <c r="AA104" s="79">
        <f t="shared" si="8"/>
        <v>0</v>
      </c>
      <c r="AB104" s="79">
        <f t="shared" si="8"/>
        <v>0</v>
      </c>
      <c r="AC104" s="79">
        <f t="shared" si="9"/>
        <v>0</v>
      </c>
      <c r="AD104" s="80">
        <f t="shared" si="10"/>
        <v>0</v>
      </c>
      <c r="AE104" s="80">
        <f t="shared" si="19"/>
        <v>0</v>
      </c>
      <c r="AF104" s="53"/>
      <c r="AG104" s="7"/>
    </row>
    <row r="105" spans="1:33" ht="15.75" customHeight="1">
      <c r="A105" s="61">
        <f t="shared" si="20"/>
      </c>
      <c r="B105" s="41"/>
      <c r="C105" s="26"/>
      <c r="D105" s="4"/>
      <c r="E105" s="4"/>
      <c r="F105" s="41"/>
      <c r="G105" s="41"/>
      <c r="H105" s="4"/>
      <c r="I105" s="4"/>
      <c r="J105" s="4"/>
      <c r="K105" s="66"/>
      <c r="L105" s="31"/>
      <c r="M105" s="62">
        <f t="shared" si="11"/>
        <v>0</v>
      </c>
      <c r="N105" s="62">
        <f t="shared" si="12"/>
        <v>0</v>
      </c>
      <c r="O105" s="62">
        <f t="shared" si="13"/>
        <v>0</v>
      </c>
      <c r="P105" s="62">
        <f t="shared" si="14"/>
        <v>0</v>
      </c>
      <c r="Q105" s="62">
        <f t="shared" si="15"/>
        <v>0</v>
      </c>
      <c r="R105" s="62">
        <f t="shared" si="16"/>
        <v>0</v>
      </c>
      <c r="S105" s="62">
        <f t="shared" si="17"/>
        <v>0</v>
      </c>
      <c r="T105" s="62">
        <f t="shared" si="18"/>
        <v>0</v>
      </c>
      <c r="U105" s="59"/>
      <c r="V105" s="79">
        <f t="shared" si="4"/>
        <v>0</v>
      </c>
      <c r="W105" s="79">
        <f t="shared" si="5"/>
        <v>0</v>
      </c>
      <c r="X105" s="79">
        <f t="shared" si="5"/>
        <v>0</v>
      </c>
      <c r="Y105" s="79">
        <f t="shared" si="6"/>
        <v>0</v>
      </c>
      <c r="Z105" s="79">
        <f t="shared" si="7"/>
        <v>0</v>
      </c>
      <c r="AA105" s="79">
        <f t="shared" si="8"/>
        <v>0</v>
      </c>
      <c r="AB105" s="79">
        <f t="shared" si="8"/>
        <v>0</v>
      </c>
      <c r="AC105" s="79">
        <f t="shared" si="9"/>
        <v>0</v>
      </c>
      <c r="AD105" s="80">
        <f t="shared" si="10"/>
        <v>0</v>
      </c>
      <c r="AE105" s="80">
        <f t="shared" si="19"/>
        <v>0</v>
      </c>
      <c r="AF105" s="53"/>
      <c r="AG105" s="7"/>
    </row>
    <row r="106" spans="1:33" ht="15.75" customHeight="1">
      <c r="A106" s="61">
        <f t="shared" si="20"/>
      </c>
      <c r="B106" s="41"/>
      <c r="C106" s="26"/>
      <c r="D106" s="4"/>
      <c r="E106" s="4"/>
      <c r="F106" s="41"/>
      <c r="G106" s="41"/>
      <c r="H106" s="4"/>
      <c r="I106" s="4"/>
      <c r="J106" s="4"/>
      <c r="K106" s="66"/>
      <c r="L106" s="31"/>
      <c r="M106" s="62">
        <f t="shared" si="11"/>
        <v>0</v>
      </c>
      <c r="N106" s="62">
        <f t="shared" si="12"/>
        <v>0</v>
      </c>
      <c r="O106" s="62">
        <f t="shared" si="13"/>
        <v>0</v>
      </c>
      <c r="P106" s="62">
        <f t="shared" si="14"/>
        <v>0</v>
      </c>
      <c r="Q106" s="62">
        <f t="shared" si="15"/>
        <v>0</v>
      </c>
      <c r="R106" s="62">
        <f t="shared" si="16"/>
        <v>0</v>
      </c>
      <c r="S106" s="62">
        <f t="shared" si="17"/>
        <v>0</v>
      </c>
      <c r="T106" s="62">
        <f t="shared" si="18"/>
        <v>0</v>
      </c>
      <c r="U106" s="63"/>
      <c r="V106" s="79">
        <f t="shared" si="4"/>
        <v>0</v>
      </c>
      <c r="W106" s="79">
        <f t="shared" si="5"/>
        <v>0</v>
      </c>
      <c r="X106" s="79">
        <f t="shared" si="5"/>
        <v>0</v>
      </c>
      <c r="Y106" s="79">
        <f t="shared" si="6"/>
        <v>0</v>
      </c>
      <c r="Z106" s="79">
        <f t="shared" si="7"/>
        <v>0</v>
      </c>
      <c r="AA106" s="79">
        <f t="shared" si="8"/>
        <v>0</v>
      </c>
      <c r="AB106" s="79">
        <f t="shared" si="8"/>
        <v>0</v>
      </c>
      <c r="AC106" s="79">
        <f t="shared" si="9"/>
        <v>0</v>
      </c>
      <c r="AD106" s="80">
        <f t="shared" si="10"/>
        <v>0</v>
      </c>
      <c r="AE106" s="80">
        <f t="shared" si="19"/>
        <v>0</v>
      </c>
      <c r="AF106" s="53"/>
      <c r="AG106" s="7"/>
    </row>
    <row r="107" spans="1:33" ht="15.75" customHeight="1">
      <c r="A107" s="61">
        <f t="shared" si="20"/>
      </c>
      <c r="B107" s="41"/>
      <c r="C107" s="26"/>
      <c r="D107" s="4"/>
      <c r="E107" s="4"/>
      <c r="F107" s="41"/>
      <c r="G107" s="41"/>
      <c r="H107" s="4"/>
      <c r="I107" s="4"/>
      <c r="J107" s="4"/>
      <c r="K107" s="66"/>
      <c r="L107" s="31"/>
      <c r="M107" s="62">
        <f t="shared" si="11"/>
        <v>0</v>
      </c>
      <c r="N107" s="62">
        <f t="shared" si="12"/>
        <v>0</v>
      </c>
      <c r="O107" s="62">
        <f t="shared" si="13"/>
        <v>0</v>
      </c>
      <c r="P107" s="62">
        <f t="shared" si="14"/>
        <v>0</v>
      </c>
      <c r="Q107" s="62">
        <f t="shared" si="15"/>
        <v>0</v>
      </c>
      <c r="R107" s="62">
        <f t="shared" si="16"/>
        <v>0</v>
      </c>
      <c r="S107" s="62">
        <f t="shared" si="17"/>
        <v>0</v>
      </c>
      <c r="T107" s="62">
        <f t="shared" si="18"/>
        <v>0</v>
      </c>
      <c r="U107" s="63"/>
      <c r="V107" s="79">
        <f t="shared" si="4"/>
        <v>0</v>
      </c>
      <c r="W107" s="79">
        <f t="shared" si="5"/>
        <v>0</v>
      </c>
      <c r="X107" s="79">
        <f t="shared" si="5"/>
        <v>0</v>
      </c>
      <c r="Y107" s="79">
        <f t="shared" si="6"/>
        <v>0</v>
      </c>
      <c r="Z107" s="79">
        <f t="shared" si="7"/>
        <v>0</v>
      </c>
      <c r="AA107" s="79">
        <f t="shared" si="8"/>
        <v>0</v>
      </c>
      <c r="AB107" s="79">
        <f t="shared" si="8"/>
        <v>0</v>
      </c>
      <c r="AC107" s="79">
        <f t="shared" si="9"/>
        <v>0</v>
      </c>
      <c r="AD107" s="80">
        <f t="shared" si="10"/>
        <v>0</v>
      </c>
      <c r="AE107" s="80">
        <f t="shared" si="19"/>
        <v>0</v>
      </c>
      <c r="AF107" s="53"/>
      <c r="AG107" s="7"/>
    </row>
    <row r="108" spans="1:33" ht="15.75" customHeight="1">
      <c r="A108" s="61">
        <f>IF(B108&gt;0,A107+1,"")</f>
      </c>
      <c r="B108" s="41"/>
      <c r="C108" s="26"/>
      <c r="D108" s="4"/>
      <c r="E108" s="4"/>
      <c r="F108" s="41"/>
      <c r="G108" s="41"/>
      <c r="H108" s="4"/>
      <c r="I108" s="4"/>
      <c r="J108" s="4"/>
      <c r="K108" s="66"/>
      <c r="L108" s="31"/>
      <c r="M108" s="62">
        <f t="shared" si="11"/>
        <v>0</v>
      </c>
      <c r="N108" s="62">
        <f t="shared" si="12"/>
        <v>0</v>
      </c>
      <c r="O108" s="62">
        <f t="shared" si="13"/>
        <v>0</v>
      </c>
      <c r="P108" s="62">
        <f t="shared" si="14"/>
        <v>0</v>
      </c>
      <c r="Q108" s="62">
        <f t="shared" si="15"/>
        <v>0</v>
      </c>
      <c r="R108" s="62">
        <f t="shared" si="16"/>
        <v>0</v>
      </c>
      <c r="S108" s="62">
        <f t="shared" si="17"/>
        <v>0</v>
      </c>
      <c r="T108" s="62">
        <f t="shared" si="18"/>
        <v>0</v>
      </c>
      <c r="U108" s="63"/>
      <c r="V108" s="79">
        <f t="shared" si="4"/>
        <v>0</v>
      </c>
      <c r="W108" s="79">
        <f t="shared" si="5"/>
        <v>0</v>
      </c>
      <c r="X108" s="79">
        <f t="shared" si="5"/>
        <v>0</v>
      </c>
      <c r="Y108" s="79">
        <f t="shared" si="6"/>
        <v>0</v>
      </c>
      <c r="Z108" s="79">
        <f t="shared" si="7"/>
        <v>0</v>
      </c>
      <c r="AA108" s="79">
        <f t="shared" si="8"/>
        <v>0</v>
      </c>
      <c r="AB108" s="79">
        <f t="shared" si="8"/>
        <v>0</v>
      </c>
      <c r="AC108" s="79">
        <f t="shared" si="9"/>
        <v>0</v>
      </c>
      <c r="AD108" s="80">
        <f t="shared" si="10"/>
        <v>0</v>
      </c>
      <c r="AE108" s="80">
        <f t="shared" si="19"/>
        <v>0</v>
      </c>
      <c r="AF108" s="53"/>
      <c r="AG108" s="7"/>
    </row>
    <row r="109" spans="1:33" ht="15.75" customHeight="1">
      <c r="A109" s="61">
        <f>IF(B109&gt;0,A107+1,"")</f>
      </c>
      <c r="B109" s="41"/>
      <c r="C109" s="26"/>
      <c r="D109" s="4"/>
      <c r="E109" s="4"/>
      <c r="F109" s="41"/>
      <c r="G109" s="41"/>
      <c r="H109" s="4"/>
      <c r="I109" s="4"/>
      <c r="J109" s="4"/>
      <c r="K109" s="66"/>
      <c r="L109" s="31"/>
      <c r="M109" s="62">
        <f t="shared" si="11"/>
        <v>0</v>
      </c>
      <c r="N109" s="62">
        <f t="shared" si="12"/>
        <v>0</v>
      </c>
      <c r="O109" s="62">
        <f t="shared" si="13"/>
        <v>0</v>
      </c>
      <c r="P109" s="62">
        <f t="shared" si="14"/>
        <v>0</v>
      </c>
      <c r="Q109" s="62">
        <f t="shared" si="15"/>
        <v>0</v>
      </c>
      <c r="R109" s="62">
        <f t="shared" si="16"/>
        <v>0</v>
      </c>
      <c r="S109" s="62">
        <f t="shared" si="17"/>
        <v>0</v>
      </c>
      <c r="T109" s="62">
        <f t="shared" si="18"/>
        <v>0</v>
      </c>
      <c r="U109" s="63"/>
      <c r="V109" s="79">
        <f t="shared" si="4"/>
        <v>0</v>
      </c>
      <c r="W109" s="79">
        <f t="shared" si="5"/>
        <v>0</v>
      </c>
      <c r="X109" s="79">
        <f t="shared" si="5"/>
        <v>0</v>
      </c>
      <c r="Y109" s="79">
        <f t="shared" si="6"/>
        <v>0</v>
      </c>
      <c r="Z109" s="79">
        <f t="shared" si="7"/>
        <v>0</v>
      </c>
      <c r="AA109" s="79">
        <f t="shared" si="8"/>
        <v>0</v>
      </c>
      <c r="AB109" s="79">
        <f t="shared" si="8"/>
        <v>0</v>
      </c>
      <c r="AC109" s="79">
        <f t="shared" si="9"/>
        <v>0</v>
      </c>
      <c r="AD109" s="80">
        <f t="shared" si="10"/>
        <v>0</v>
      </c>
      <c r="AE109" s="80">
        <f t="shared" si="19"/>
        <v>0</v>
      </c>
      <c r="AF109" s="53"/>
      <c r="AG109" s="7"/>
    </row>
    <row r="110" spans="1:33" ht="15.75" customHeight="1">
      <c r="A110" s="61">
        <f t="shared" si="20"/>
      </c>
      <c r="B110" s="41"/>
      <c r="C110" s="26"/>
      <c r="D110" s="4"/>
      <c r="E110" s="4"/>
      <c r="F110" s="41"/>
      <c r="G110" s="41"/>
      <c r="H110" s="4"/>
      <c r="I110" s="4"/>
      <c r="J110" s="4"/>
      <c r="K110" s="66"/>
      <c r="L110" s="31"/>
      <c r="M110" s="62">
        <f t="shared" si="11"/>
        <v>0</v>
      </c>
      <c r="N110" s="62">
        <f t="shared" si="12"/>
        <v>0</v>
      </c>
      <c r="O110" s="62">
        <f t="shared" si="13"/>
        <v>0</v>
      </c>
      <c r="P110" s="62">
        <f t="shared" si="14"/>
        <v>0</v>
      </c>
      <c r="Q110" s="62">
        <f t="shared" si="15"/>
        <v>0</v>
      </c>
      <c r="R110" s="62">
        <f t="shared" si="16"/>
        <v>0</v>
      </c>
      <c r="S110" s="62">
        <f t="shared" si="17"/>
        <v>0</v>
      </c>
      <c r="T110" s="62">
        <f t="shared" si="18"/>
        <v>0</v>
      </c>
      <c r="U110" s="63"/>
      <c r="V110" s="79">
        <f t="shared" si="4"/>
        <v>0</v>
      </c>
      <c r="W110" s="79">
        <f t="shared" si="5"/>
        <v>0</v>
      </c>
      <c r="X110" s="79">
        <f t="shared" si="5"/>
        <v>0</v>
      </c>
      <c r="Y110" s="79">
        <f t="shared" si="6"/>
        <v>0</v>
      </c>
      <c r="Z110" s="79">
        <f t="shared" si="7"/>
        <v>0</v>
      </c>
      <c r="AA110" s="79">
        <f t="shared" si="8"/>
        <v>0</v>
      </c>
      <c r="AB110" s="79">
        <f t="shared" si="8"/>
        <v>0</v>
      </c>
      <c r="AC110" s="79">
        <f t="shared" si="9"/>
        <v>0</v>
      </c>
      <c r="AD110" s="80">
        <f t="shared" si="10"/>
        <v>0</v>
      </c>
      <c r="AE110" s="80">
        <f t="shared" si="19"/>
        <v>0</v>
      </c>
      <c r="AF110" s="53"/>
      <c r="AG110" s="7"/>
    </row>
    <row r="111" spans="1:33" ht="15.75" customHeight="1">
      <c r="A111" s="61">
        <f t="shared" si="20"/>
      </c>
      <c r="B111" s="41"/>
      <c r="C111" s="26"/>
      <c r="D111" s="4"/>
      <c r="E111" s="4"/>
      <c r="F111" s="41"/>
      <c r="G111" s="41"/>
      <c r="H111" s="4"/>
      <c r="I111" s="4"/>
      <c r="J111" s="4"/>
      <c r="K111" s="66"/>
      <c r="L111" s="31"/>
      <c r="M111" s="62">
        <f t="shared" si="11"/>
        <v>0</v>
      </c>
      <c r="N111" s="62">
        <f t="shared" si="12"/>
        <v>0</v>
      </c>
      <c r="O111" s="62">
        <f t="shared" si="13"/>
        <v>0</v>
      </c>
      <c r="P111" s="62">
        <f t="shared" si="14"/>
        <v>0</v>
      </c>
      <c r="Q111" s="62">
        <f t="shared" si="15"/>
        <v>0</v>
      </c>
      <c r="R111" s="62">
        <f t="shared" si="16"/>
        <v>0</v>
      </c>
      <c r="S111" s="62">
        <f t="shared" si="17"/>
        <v>0</v>
      </c>
      <c r="T111" s="62">
        <f t="shared" si="18"/>
        <v>0</v>
      </c>
      <c r="U111" s="63"/>
      <c r="V111" s="79">
        <f t="shared" si="4"/>
        <v>0</v>
      </c>
      <c r="W111" s="79">
        <f t="shared" si="5"/>
        <v>0</v>
      </c>
      <c r="X111" s="79">
        <f t="shared" si="5"/>
        <v>0</v>
      </c>
      <c r="Y111" s="79">
        <f t="shared" si="6"/>
        <v>0</v>
      </c>
      <c r="Z111" s="79">
        <f t="shared" si="7"/>
        <v>0</v>
      </c>
      <c r="AA111" s="79">
        <f t="shared" si="8"/>
        <v>0</v>
      </c>
      <c r="AB111" s="79">
        <f t="shared" si="8"/>
        <v>0</v>
      </c>
      <c r="AC111" s="79">
        <f t="shared" si="9"/>
        <v>0</v>
      </c>
      <c r="AD111" s="80">
        <f t="shared" si="10"/>
        <v>0</v>
      </c>
      <c r="AE111" s="80">
        <f t="shared" si="19"/>
        <v>0</v>
      </c>
      <c r="AF111" s="53"/>
      <c r="AG111" s="7"/>
    </row>
    <row r="112" spans="1:33" ht="15.75" customHeight="1">
      <c r="A112" s="61">
        <f t="shared" si="20"/>
      </c>
      <c r="B112" s="41"/>
      <c r="C112" s="26"/>
      <c r="D112" s="4"/>
      <c r="E112" s="4"/>
      <c r="F112" s="41"/>
      <c r="G112" s="41"/>
      <c r="H112" s="4"/>
      <c r="I112" s="4"/>
      <c r="J112" s="4"/>
      <c r="K112" s="66"/>
      <c r="L112" s="31"/>
      <c r="M112" s="62">
        <f t="shared" si="11"/>
        <v>0</v>
      </c>
      <c r="N112" s="62">
        <f t="shared" si="12"/>
        <v>0</v>
      </c>
      <c r="O112" s="62">
        <f t="shared" si="13"/>
        <v>0</v>
      </c>
      <c r="P112" s="62">
        <f t="shared" si="14"/>
        <v>0</v>
      </c>
      <c r="Q112" s="62">
        <f t="shared" si="15"/>
        <v>0</v>
      </c>
      <c r="R112" s="62">
        <f t="shared" si="16"/>
        <v>0</v>
      </c>
      <c r="S112" s="62">
        <f t="shared" si="17"/>
        <v>0</v>
      </c>
      <c r="T112" s="62">
        <f t="shared" si="18"/>
        <v>0</v>
      </c>
      <c r="U112" s="63"/>
      <c r="V112" s="79">
        <f t="shared" si="4"/>
        <v>0</v>
      </c>
      <c r="W112" s="79">
        <f t="shared" si="5"/>
        <v>0</v>
      </c>
      <c r="X112" s="79">
        <f t="shared" si="5"/>
        <v>0</v>
      </c>
      <c r="Y112" s="79">
        <f t="shared" si="6"/>
        <v>0</v>
      </c>
      <c r="Z112" s="79">
        <f t="shared" si="7"/>
        <v>0</v>
      </c>
      <c r="AA112" s="79">
        <f t="shared" si="8"/>
        <v>0</v>
      </c>
      <c r="AB112" s="79">
        <f t="shared" si="8"/>
        <v>0</v>
      </c>
      <c r="AC112" s="79">
        <f t="shared" si="9"/>
        <v>0</v>
      </c>
      <c r="AD112" s="80">
        <f t="shared" si="10"/>
        <v>0</v>
      </c>
      <c r="AE112" s="80">
        <f t="shared" si="19"/>
        <v>0</v>
      </c>
      <c r="AF112" s="53"/>
      <c r="AG112" s="7"/>
    </row>
    <row r="113" spans="1:33" ht="15.75" customHeight="1">
      <c r="A113" s="61">
        <f t="shared" si="20"/>
      </c>
      <c r="B113" s="41"/>
      <c r="C113" s="26"/>
      <c r="D113" s="4"/>
      <c r="E113" s="4"/>
      <c r="F113" s="41"/>
      <c r="G113" s="41"/>
      <c r="H113" s="4"/>
      <c r="I113" s="4"/>
      <c r="J113" s="4"/>
      <c r="K113" s="66"/>
      <c r="L113" s="31"/>
      <c r="M113" s="62">
        <f t="shared" si="11"/>
        <v>0</v>
      </c>
      <c r="N113" s="62">
        <f t="shared" si="12"/>
        <v>0</v>
      </c>
      <c r="O113" s="62">
        <f t="shared" si="13"/>
        <v>0</v>
      </c>
      <c r="P113" s="62">
        <f t="shared" si="14"/>
        <v>0</v>
      </c>
      <c r="Q113" s="62">
        <f t="shared" si="15"/>
        <v>0</v>
      </c>
      <c r="R113" s="62">
        <f t="shared" si="16"/>
        <v>0</v>
      </c>
      <c r="S113" s="62">
        <f t="shared" si="17"/>
        <v>0</v>
      </c>
      <c r="T113" s="62">
        <f t="shared" si="18"/>
        <v>0</v>
      </c>
      <c r="U113" s="63"/>
      <c r="V113" s="79">
        <f t="shared" si="4"/>
        <v>0</v>
      </c>
      <c r="W113" s="79">
        <f t="shared" si="5"/>
        <v>0</v>
      </c>
      <c r="X113" s="79">
        <f t="shared" si="5"/>
        <v>0</v>
      </c>
      <c r="Y113" s="79">
        <f t="shared" si="6"/>
        <v>0</v>
      </c>
      <c r="Z113" s="79">
        <f t="shared" si="7"/>
        <v>0</v>
      </c>
      <c r="AA113" s="79">
        <f t="shared" si="8"/>
        <v>0</v>
      </c>
      <c r="AB113" s="79">
        <f t="shared" si="8"/>
        <v>0</v>
      </c>
      <c r="AC113" s="79">
        <f t="shared" si="9"/>
        <v>0</v>
      </c>
      <c r="AD113" s="80">
        <f t="shared" si="10"/>
        <v>0</v>
      </c>
      <c r="AE113" s="80">
        <f t="shared" si="19"/>
        <v>0</v>
      </c>
      <c r="AF113" s="53"/>
      <c r="AG113" s="7"/>
    </row>
    <row r="114" spans="1:33" ht="15.75" customHeight="1">
      <c r="A114" s="61">
        <f t="shared" si="20"/>
      </c>
      <c r="B114" s="41"/>
      <c r="C114" s="26"/>
      <c r="D114" s="4"/>
      <c r="E114" s="4"/>
      <c r="F114" s="41"/>
      <c r="G114" s="41"/>
      <c r="H114" s="4"/>
      <c r="I114" s="4"/>
      <c r="J114" s="4"/>
      <c r="K114" s="66"/>
      <c r="L114" s="31"/>
      <c r="M114" s="62">
        <f t="shared" si="11"/>
        <v>0</v>
      </c>
      <c r="N114" s="62">
        <f t="shared" si="12"/>
        <v>0</v>
      </c>
      <c r="O114" s="62">
        <f t="shared" si="13"/>
        <v>0</v>
      </c>
      <c r="P114" s="62">
        <f t="shared" si="14"/>
        <v>0</v>
      </c>
      <c r="Q114" s="62">
        <f t="shared" si="15"/>
        <v>0</v>
      </c>
      <c r="R114" s="62">
        <f t="shared" si="16"/>
        <v>0</v>
      </c>
      <c r="S114" s="62">
        <f t="shared" si="17"/>
        <v>0</v>
      </c>
      <c r="T114" s="62">
        <f t="shared" si="18"/>
        <v>0</v>
      </c>
      <c r="U114" s="63"/>
      <c r="V114" s="79">
        <f t="shared" si="4"/>
        <v>0</v>
      </c>
      <c r="W114" s="79">
        <f t="shared" si="5"/>
        <v>0</v>
      </c>
      <c r="X114" s="79">
        <f t="shared" si="5"/>
        <v>0</v>
      </c>
      <c r="Y114" s="79">
        <f t="shared" si="6"/>
        <v>0</v>
      </c>
      <c r="Z114" s="79">
        <f t="shared" si="7"/>
        <v>0</v>
      </c>
      <c r="AA114" s="79">
        <f t="shared" si="8"/>
        <v>0</v>
      </c>
      <c r="AB114" s="79">
        <f t="shared" si="8"/>
        <v>0</v>
      </c>
      <c r="AC114" s="79">
        <f t="shared" si="9"/>
        <v>0</v>
      </c>
      <c r="AD114" s="80">
        <f t="shared" si="10"/>
        <v>0</v>
      </c>
      <c r="AE114" s="80">
        <f t="shared" si="19"/>
        <v>0</v>
      </c>
      <c r="AF114" s="53"/>
      <c r="AG114" s="7"/>
    </row>
    <row r="115" spans="1:33" ht="15.75" customHeight="1">
      <c r="A115" s="61">
        <f t="shared" si="20"/>
      </c>
      <c r="B115" s="41"/>
      <c r="C115" s="26"/>
      <c r="D115" s="4"/>
      <c r="E115" s="4"/>
      <c r="F115" s="41"/>
      <c r="G115" s="41"/>
      <c r="H115" s="4"/>
      <c r="I115" s="4"/>
      <c r="J115" s="4"/>
      <c r="K115" s="66"/>
      <c r="L115" s="31"/>
      <c r="M115" s="62">
        <f t="shared" si="11"/>
        <v>0</v>
      </c>
      <c r="N115" s="62">
        <f t="shared" si="12"/>
        <v>0</v>
      </c>
      <c r="O115" s="62">
        <f t="shared" si="13"/>
        <v>0</v>
      </c>
      <c r="P115" s="62">
        <f t="shared" si="14"/>
        <v>0</v>
      </c>
      <c r="Q115" s="62">
        <f t="shared" si="15"/>
        <v>0</v>
      </c>
      <c r="R115" s="62">
        <f t="shared" si="16"/>
        <v>0</v>
      </c>
      <c r="S115" s="62">
        <f t="shared" si="17"/>
        <v>0</v>
      </c>
      <c r="T115" s="62">
        <f t="shared" si="18"/>
        <v>0</v>
      </c>
      <c r="U115" s="63"/>
      <c r="V115" s="79">
        <f t="shared" si="4"/>
        <v>0</v>
      </c>
      <c r="W115" s="79">
        <f t="shared" si="5"/>
        <v>0</v>
      </c>
      <c r="X115" s="79">
        <f t="shared" si="5"/>
        <v>0</v>
      </c>
      <c r="Y115" s="79">
        <f t="shared" si="6"/>
        <v>0</v>
      </c>
      <c r="Z115" s="79">
        <f t="shared" si="7"/>
        <v>0</v>
      </c>
      <c r="AA115" s="79">
        <f t="shared" si="8"/>
        <v>0</v>
      </c>
      <c r="AB115" s="79">
        <f t="shared" si="8"/>
        <v>0</v>
      </c>
      <c r="AC115" s="79">
        <f t="shared" si="9"/>
        <v>0</v>
      </c>
      <c r="AD115" s="80">
        <f t="shared" si="10"/>
        <v>0</v>
      </c>
      <c r="AE115" s="80">
        <f t="shared" si="19"/>
        <v>0</v>
      </c>
      <c r="AF115" s="53"/>
      <c r="AG115" s="7"/>
    </row>
    <row r="116" spans="1:33" ht="15.75" customHeight="1">
      <c r="A116" s="61">
        <f t="shared" si="20"/>
      </c>
      <c r="B116" s="41"/>
      <c r="C116" s="26"/>
      <c r="D116" s="4"/>
      <c r="E116" s="4"/>
      <c r="F116" s="41"/>
      <c r="G116" s="41"/>
      <c r="H116" s="4"/>
      <c r="I116" s="4"/>
      <c r="J116" s="4"/>
      <c r="K116" s="66"/>
      <c r="L116" s="31"/>
      <c r="M116" s="62">
        <f t="shared" si="11"/>
        <v>0</v>
      </c>
      <c r="N116" s="62">
        <f t="shared" si="12"/>
        <v>0</v>
      </c>
      <c r="O116" s="62">
        <f t="shared" si="13"/>
        <v>0</v>
      </c>
      <c r="P116" s="62">
        <f t="shared" si="14"/>
        <v>0</v>
      </c>
      <c r="Q116" s="62">
        <f t="shared" si="15"/>
        <v>0</v>
      </c>
      <c r="R116" s="62">
        <f t="shared" si="16"/>
        <v>0</v>
      </c>
      <c r="S116" s="62">
        <f t="shared" si="17"/>
        <v>0</v>
      </c>
      <c r="T116" s="62">
        <f t="shared" si="18"/>
        <v>0</v>
      </c>
      <c r="U116" s="63"/>
      <c r="V116" s="79">
        <f t="shared" si="4"/>
        <v>0</v>
      </c>
      <c r="W116" s="79">
        <f t="shared" si="5"/>
        <v>0</v>
      </c>
      <c r="X116" s="79">
        <f t="shared" si="5"/>
        <v>0</v>
      </c>
      <c r="Y116" s="79">
        <f t="shared" si="6"/>
        <v>0</v>
      </c>
      <c r="Z116" s="79">
        <f t="shared" si="7"/>
        <v>0</v>
      </c>
      <c r="AA116" s="79">
        <f t="shared" si="8"/>
        <v>0</v>
      </c>
      <c r="AB116" s="79">
        <f t="shared" si="8"/>
        <v>0</v>
      </c>
      <c r="AC116" s="79">
        <f t="shared" si="9"/>
        <v>0</v>
      </c>
      <c r="AD116" s="80">
        <f t="shared" si="10"/>
        <v>0</v>
      </c>
      <c r="AE116" s="80">
        <f t="shared" si="19"/>
        <v>0</v>
      </c>
      <c r="AF116" s="53"/>
      <c r="AG116" s="7"/>
    </row>
    <row r="117" spans="1:33" ht="15.75" customHeight="1">
      <c r="A117" s="61">
        <f t="shared" si="20"/>
      </c>
      <c r="B117" s="41"/>
      <c r="C117" s="26"/>
      <c r="D117" s="4"/>
      <c r="E117" s="4"/>
      <c r="F117" s="41"/>
      <c r="G117" s="41"/>
      <c r="H117" s="4"/>
      <c r="I117" s="4"/>
      <c r="J117" s="4"/>
      <c r="K117" s="66"/>
      <c r="L117" s="31"/>
      <c r="M117" s="62">
        <f t="shared" si="11"/>
        <v>0</v>
      </c>
      <c r="N117" s="62">
        <f t="shared" si="12"/>
        <v>0</v>
      </c>
      <c r="O117" s="62">
        <f t="shared" si="13"/>
        <v>0</v>
      </c>
      <c r="P117" s="62">
        <f t="shared" si="14"/>
        <v>0</v>
      </c>
      <c r="Q117" s="62">
        <f t="shared" si="15"/>
        <v>0</v>
      </c>
      <c r="R117" s="62">
        <f t="shared" si="16"/>
        <v>0</v>
      </c>
      <c r="S117" s="62">
        <f t="shared" si="17"/>
        <v>0</v>
      </c>
      <c r="T117" s="62">
        <f t="shared" si="18"/>
        <v>0</v>
      </c>
      <c r="U117" s="63"/>
      <c r="V117" s="79">
        <f t="shared" si="4"/>
        <v>0</v>
      </c>
      <c r="W117" s="79">
        <f t="shared" si="5"/>
        <v>0</v>
      </c>
      <c r="X117" s="79">
        <f t="shared" si="5"/>
        <v>0</v>
      </c>
      <c r="Y117" s="79">
        <f t="shared" si="6"/>
        <v>0</v>
      </c>
      <c r="Z117" s="79">
        <f t="shared" si="7"/>
        <v>0</v>
      </c>
      <c r="AA117" s="79">
        <f t="shared" si="8"/>
        <v>0</v>
      </c>
      <c r="AB117" s="79">
        <f t="shared" si="8"/>
        <v>0</v>
      </c>
      <c r="AC117" s="79">
        <f t="shared" si="9"/>
        <v>0</v>
      </c>
      <c r="AD117" s="80">
        <f t="shared" si="10"/>
        <v>0</v>
      </c>
      <c r="AE117" s="80">
        <f t="shared" si="19"/>
        <v>0</v>
      </c>
      <c r="AF117" s="53"/>
      <c r="AG117" s="7"/>
    </row>
    <row r="118" spans="1:33" ht="15.75" customHeight="1">
      <c r="A118" s="61">
        <f t="shared" si="20"/>
      </c>
      <c r="B118" s="41"/>
      <c r="C118" s="26"/>
      <c r="D118" s="4"/>
      <c r="E118" s="4"/>
      <c r="F118" s="41"/>
      <c r="G118" s="41"/>
      <c r="H118" s="4"/>
      <c r="I118" s="4"/>
      <c r="J118" s="4"/>
      <c r="K118" s="66"/>
      <c r="L118" s="31"/>
      <c r="M118" s="62">
        <f t="shared" si="11"/>
        <v>0</v>
      </c>
      <c r="N118" s="62">
        <f t="shared" si="12"/>
        <v>0</v>
      </c>
      <c r="O118" s="62">
        <f t="shared" si="13"/>
        <v>0</v>
      </c>
      <c r="P118" s="62">
        <f t="shared" si="14"/>
        <v>0</v>
      </c>
      <c r="Q118" s="62">
        <f t="shared" si="15"/>
        <v>0</v>
      </c>
      <c r="R118" s="62">
        <f t="shared" si="16"/>
        <v>0</v>
      </c>
      <c r="S118" s="62">
        <f t="shared" si="17"/>
        <v>0</v>
      </c>
      <c r="T118" s="62">
        <f t="shared" si="18"/>
        <v>0</v>
      </c>
      <c r="U118" s="63"/>
      <c r="V118" s="79">
        <f t="shared" si="4"/>
        <v>0</v>
      </c>
      <c r="W118" s="79">
        <f t="shared" si="5"/>
        <v>0</v>
      </c>
      <c r="X118" s="79">
        <f t="shared" si="5"/>
        <v>0</v>
      </c>
      <c r="Y118" s="79">
        <f t="shared" si="6"/>
        <v>0</v>
      </c>
      <c r="Z118" s="79">
        <f t="shared" si="7"/>
        <v>0</v>
      </c>
      <c r="AA118" s="79">
        <f t="shared" si="8"/>
        <v>0</v>
      </c>
      <c r="AB118" s="79">
        <f t="shared" si="8"/>
        <v>0</v>
      </c>
      <c r="AC118" s="79">
        <f t="shared" si="9"/>
        <v>0</v>
      </c>
      <c r="AD118" s="80">
        <f t="shared" si="10"/>
        <v>0</v>
      </c>
      <c r="AE118" s="80">
        <f t="shared" si="19"/>
        <v>0</v>
      </c>
      <c r="AF118" s="53"/>
      <c r="AG118" s="7"/>
    </row>
    <row r="119" spans="1:33" ht="15.75" customHeight="1">
      <c r="A119" s="61">
        <f t="shared" si="20"/>
      </c>
      <c r="B119" s="41"/>
      <c r="C119" s="26"/>
      <c r="D119" s="4"/>
      <c r="E119" s="4"/>
      <c r="F119" s="41"/>
      <c r="G119" s="41"/>
      <c r="H119" s="4"/>
      <c r="I119" s="4"/>
      <c r="J119" s="4"/>
      <c r="K119" s="66"/>
      <c r="L119" s="31"/>
      <c r="M119" s="62">
        <f t="shared" si="11"/>
        <v>0</v>
      </c>
      <c r="N119" s="62">
        <f t="shared" si="12"/>
        <v>0</v>
      </c>
      <c r="O119" s="62">
        <f t="shared" si="13"/>
        <v>0</v>
      </c>
      <c r="P119" s="62">
        <f t="shared" si="14"/>
        <v>0</v>
      </c>
      <c r="Q119" s="62">
        <f t="shared" si="15"/>
        <v>0</v>
      </c>
      <c r="R119" s="62">
        <f t="shared" si="16"/>
        <v>0</v>
      </c>
      <c r="S119" s="62">
        <f t="shared" si="17"/>
        <v>0</v>
      </c>
      <c r="T119" s="62">
        <f t="shared" si="18"/>
        <v>0</v>
      </c>
      <c r="U119" s="63"/>
      <c r="V119" s="79">
        <f t="shared" si="4"/>
        <v>0</v>
      </c>
      <c r="W119" s="79">
        <f t="shared" si="5"/>
        <v>0</v>
      </c>
      <c r="X119" s="79">
        <f t="shared" si="5"/>
        <v>0</v>
      </c>
      <c r="Y119" s="79">
        <f t="shared" si="6"/>
        <v>0</v>
      </c>
      <c r="Z119" s="79">
        <f t="shared" si="7"/>
        <v>0</v>
      </c>
      <c r="AA119" s="79">
        <f t="shared" si="8"/>
        <v>0</v>
      </c>
      <c r="AB119" s="79">
        <f t="shared" si="8"/>
        <v>0</v>
      </c>
      <c r="AC119" s="79">
        <f t="shared" si="9"/>
        <v>0</v>
      </c>
      <c r="AD119" s="80">
        <f t="shared" si="10"/>
        <v>0</v>
      </c>
      <c r="AE119" s="80">
        <f t="shared" si="19"/>
        <v>0</v>
      </c>
      <c r="AF119" s="53"/>
      <c r="AG119" s="7"/>
    </row>
    <row r="120" spans="1:33" ht="15.75" customHeight="1">
      <c r="A120" s="61">
        <f t="shared" si="20"/>
      </c>
      <c r="B120" s="41"/>
      <c r="C120" s="26"/>
      <c r="D120" s="4"/>
      <c r="E120" s="4"/>
      <c r="F120" s="41"/>
      <c r="G120" s="41"/>
      <c r="H120" s="4"/>
      <c r="I120" s="4"/>
      <c r="J120" s="4"/>
      <c r="K120" s="66"/>
      <c r="L120" s="31"/>
      <c r="M120" s="62">
        <f t="shared" si="11"/>
        <v>0</v>
      </c>
      <c r="N120" s="62">
        <f t="shared" si="12"/>
        <v>0</v>
      </c>
      <c r="O120" s="62">
        <f t="shared" si="13"/>
        <v>0</v>
      </c>
      <c r="P120" s="62">
        <f t="shared" si="14"/>
        <v>0</v>
      </c>
      <c r="Q120" s="62">
        <f t="shared" si="15"/>
        <v>0</v>
      </c>
      <c r="R120" s="62">
        <f t="shared" si="16"/>
        <v>0</v>
      </c>
      <c r="S120" s="62">
        <f t="shared" si="17"/>
        <v>0</v>
      </c>
      <c r="T120" s="62">
        <f t="shared" si="18"/>
        <v>0</v>
      </c>
      <c r="U120" s="63"/>
      <c r="V120" s="79">
        <f t="shared" si="4"/>
        <v>0</v>
      </c>
      <c r="W120" s="79">
        <f t="shared" si="5"/>
        <v>0</v>
      </c>
      <c r="X120" s="79">
        <f t="shared" si="5"/>
        <v>0</v>
      </c>
      <c r="Y120" s="79">
        <f t="shared" si="6"/>
        <v>0</v>
      </c>
      <c r="Z120" s="79">
        <f t="shared" si="7"/>
        <v>0</v>
      </c>
      <c r="AA120" s="79">
        <f t="shared" si="8"/>
        <v>0</v>
      </c>
      <c r="AB120" s="79">
        <f t="shared" si="8"/>
        <v>0</v>
      </c>
      <c r="AC120" s="79">
        <f t="shared" si="9"/>
        <v>0</v>
      </c>
      <c r="AD120" s="80">
        <f t="shared" si="10"/>
        <v>0</v>
      </c>
      <c r="AE120" s="80">
        <f t="shared" si="19"/>
        <v>0</v>
      </c>
      <c r="AF120" s="53"/>
      <c r="AG120" s="7"/>
    </row>
    <row r="121" spans="1:33" ht="15.75" customHeight="1">
      <c r="A121" s="61">
        <f t="shared" si="20"/>
      </c>
      <c r="B121" s="41"/>
      <c r="C121" s="26"/>
      <c r="D121" s="4"/>
      <c r="E121" s="4"/>
      <c r="F121" s="41"/>
      <c r="G121" s="41"/>
      <c r="H121" s="4"/>
      <c r="I121" s="4"/>
      <c r="J121" s="4"/>
      <c r="K121" s="66"/>
      <c r="L121" s="31"/>
      <c r="M121" s="62">
        <f t="shared" si="11"/>
        <v>0</v>
      </c>
      <c r="N121" s="62">
        <f t="shared" si="12"/>
        <v>0</v>
      </c>
      <c r="O121" s="62">
        <f t="shared" si="13"/>
        <v>0</v>
      </c>
      <c r="P121" s="62">
        <f t="shared" si="14"/>
        <v>0</v>
      </c>
      <c r="Q121" s="62">
        <f t="shared" si="15"/>
        <v>0</v>
      </c>
      <c r="R121" s="62">
        <f t="shared" si="16"/>
        <v>0</v>
      </c>
      <c r="S121" s="62">
        <f t="shared" si="17"/>
        <v>0</v>
      </c>
      <c r="T121" s="62">
        <f t="shared" si="18"/>
        <v>0</v>
      </c>
      <c r="U121" s="63"/>
      <c r="V121" s="79">
        <f t="shared" si="4"/>
        <v>0</v>
      </c>
      <c r="W121" s="79">
        <f t="shared" si="5"/>
        <v>0</v>
      </c>
      <c r="X121" s="79">
        <f t="shared" si="5"/>
        <v>0</v>
      </c>
      <c r="Y121" s="79">
        <f t="shared" si="6"/>
        <v>0</v>
      </c>
      <c r="Z121" s="79">
        <f t="shared" si="7"/>
        <v>0</v>
      </c>
      <c r="AA121" s="79">
        <f t="shared" si="8"/>
        <v>0</v>
      </c>
      <c r="AB121" s="79">
        <f t="shared" si="8"/>
        <v>0</v>
      </c>
      <c r="AC121" s="79">
        <f t="shared" si="9"/>
        <v>0</v>
      </c>
      <c r="AD121" s="80">
        <f t="shared" si="10"/>
        <v>0</v>
      </c>
      <c r="AE121" s="80">
        <f t="shared" si="19"/>
        <v>0</v>
      </c>
      <c r="AF121" s="53"/>
      <c r="AG121" s="7"/>
    </row>
    <row r="122" spans="1:33" ht="15.75" customHeight="1">
      <c r="A122" s="61">
        <f t="shared" si="20"/>
      </c>
      <c r="B122" s="41"/>
      <c r="C122" s="26"/>
      <c r="D122" s="4"/>
      <c r="E122" s="4"/>
      <c r="F122" s="41"/>
      <c r="G122" s="41"/>
      <c r="H122" s="4"/>
      <c r="I122" s="4"/>
      <c r="J122" s="4"/>
      <c r="K122" s="66"/>
      <c r="L122" s="31"/>
      <c r="M122" s="62">
        <f t="shared" si="11"/>
        <v>0</v>
      </c>
      <c r="N122" s="62">
        <f t="shared" si="12"/>
        <v>0</v>
      </c>
      <c r="O122" s="62">
        <f t="shared" si="13"/>
        <v>0</v>
      </c>
      <c r="P122" s="62">
        <f t="shared" si="14"/>
        <v>0</v>
      </c>
      <c r="Q122" s="62">
        <f t="shared" si="15"/>
        <v>0</v>
      </c>
      <c r="R122" s="62">
        <f t="shared" si="16"/>
        <v>0</v>
      </c>
      <c r="S122" s="62">
        <f t="shared" si="17"/>
        <v>0</v>
      </c>
      <c r="T122" s="62">
        <f t="shared" si="18"/>
        <v>0</v>
      </c>
      <c r="U122" s="63"/>
      <c r="V122" s="79">
        <f t="shared" si="4"/>
        <v>0</v>
      </c>
      <c r="W122" s="79">
        <f t="shared" si="5"/>
        <v>0</v>
      </c>
      <c r="X122" s="79">
        <f t="shared" si="5"/>
        <v>0</v>
      </c>
      <c r="Y122" s="79">
        <f t="shared" si="6"/>
        <v>0</v>
      </c>
      <c r="Z122" s="79">
        <f t="shared" si="7"/>
        <v>0</v>
      </c>
      <c r="AA122" s="79">
        <f t="shared" si="8"/>
        <v>0</v>
      </c>
      <c r="AB122" s="79">
        <f t="shared" si="8"/>
        <v>0</v>
      </c>
      <c r="AC122" s="79">
        <f t="shared" si="9"/>
        <v>0</v>
      </c>
      <c r="AD122" s="80">
        <f t="shared" si="10"/>
        <v>0</v>
      </c>
      <c r="AE122" s="80">
        <f t="shared" si="19"/>
        <v>0</v>
      </c>
      <c r="AF122" s="53"/>
      <c r="AG122" s="7"/>
    </row>
    <row r="123" spans="1:33" ht="15.75" customHeight="1">
      <c r="A123" s="61">
        <f t="shared" si="20"/>
      </c>
      <c r="B123" s="41"/>
      <c r="C123" s="26"/>
      <c r="D123" s="4"/>
      <c r="E123" s="4"/>
      <c r="F123" s="41"/>
      <c r="G123" s="41"/>
      <c r="H123" s="4"/>
      <c r="I123" s="4"/>
      <c r="J123" s="4"/>
      <c r="K123" s="66"/>
      <c r="L123" s="31"/>
      <c r="M123" s="62">
        <f t="shared" si="11"/>
        <v>0</v>
      </c>
      <c r="N123" s="62">
        <f t="shared" si="12"/>
        <v>0</v>
      </c>
      <c r="O123" s="62">
        <f t="shared" si="13"/>
        <v>0</v>
      </c>
      <c r="P123" s="62">
        <f t="shared" si="14"/>
        <v>0</v>
      </c>
      <c r="Q123" s="62">
        <f t="shared" si="15"/>
        <v>0</v>
      </c>
      <c r="R123" s="62">
        <f t="shared" si="16"/>
        <v>0</v>
      </c>
      <c r="S123" s="62">
        <f t="shared" si="17"/>
        <v>0</v>
      </c>
      <c r="T123" s="62">
        <f t="shared" si="18"/>
        <v>0</v>
      </c>
      <c r="U123" s="63"/>
      <c r="V123" s="79">
        <f t="shared" si="4"/>
        <v>0</v>
      </c>
      <c r="W123" s="79">
        <f t="shared" si="5"/>
        <v>0</v>
      </c>
      <c r="X123" s="79">
        <f t="shared" si="5"/>
        <v>0</v>
      </c>
      <c r="Y123" s="79">
        <f t="shared" si="6"/>
        <v>0</v>
      </c>
      <c r="Z123" s="79">
        <f t="shared" si="7"/>
        <v>0</v>
      </c>
      <c r="AA123" s="79">
        <f t="shared" si="8"/>
        <v>0</v>
      </c>
      <c r="AB123" s="79">
        <f t="shared" si="8"/>
        <v>0</v>
      </c>
      <c r="AC123" s="79">
        <f t="shared" si="9"/>
        <v>0</v>
      </c>
      <c r="AD123" s="80">
        <f t="shared" si="10"/>
        <v>0</v>
      </c>
      <c r="AE123" s="80">
        <f t="shared" si="19"/>
        <v>0</v>
      </c>
      <c r="AF123" s="53"/>
      <c r="AG123" s="7"/>
    </row>
    <row r="124" spans="1:33" ht="15.75" customHeight="1">
      <c r="A124" s="61">
        <f t="shared" si="20"/>
      </c>
      <c r="B124" s="41"/>
      <c r="C124" s="26"/>
      <c r="D124" s="4"/>
      <c r="E124" s="4"/>
      <c r="F124" s="41"/>
      <c r="G124" s="41"/>
      <c r="H124" s="4"/>
      <c r="I124" s="4"/>
      <c r="J124" s="4"/>
      <c r="K124" s="66"/>
      <c r="L124" s="31"/>
      <c r="M124" s="62">
        <f t="shared" si="11"/>
        <v>0</v>
      </c>
      <c r="N124" s="62">
        <f t="shared" si="12"/>
        <v>0</v>
      </c>
      <c r="O124" s="62">
        <f t="shared" si="13"/>
        <v>0</v>
      </c>
      <c r="P124" s="62">
        <f t="shared" si="14"/>
        <v>0</v>
      </c>
      <c r="Q124" s="62">
        <f t="shared" si="15"/>
        <v>0</v>
      </c>
      <c r="R124" s="62">
        <f t="shared" si="16"/>
        <v>0</v>
      </c>
      <c r="S124" s="62">
        <f t="shared" si="17"/>
        <v>0</v>
      </c>
      <c r="T124" s="62">
        <f t="shared" si="18"/>
        <v>0</v>
      </c>
      <c r="U124" s="63"/>
      <c r="V124" s="79">
        <f t="shared" si="4"/>
        <v>0</v>
      </c>
      <c r="W124" s="79">
        <f t="shared" si="5"/>
        <v>0</v>
      </c>
      <c r="X124" s="79">
        <f t="shared" si="5"/>
        <v>0</v>
      </c>
      <c r="Y124" s="79">
        <f t="shared" si="6"/>
        <v>0</v>
      </c>
      <c r="Z124" s="79">
        <f t="shared" si="7"/>
        <v>0</v>
      </c>
      <c r="AA124" s="79">
        <f t="shared" si="8"/>
        <v>0</v>
      </c>
      <c r="AB124" s="79">
        <f t="shared" si="8"/>
        <v>0</v>
      </c>
      <c r="AC124" s="79">
        <f t="shared" si="9"/>
        <v>0</v>
      </c>
      <c r="AD124" s="80">
        <f t="shared" si="10"/>
        <v>0</v>
      </c>
      <c r="AE124" s="80">
        <f t="shared" si="19"/>
        <v>0</v>
      </c>
      <c r="AF124" s="53"/>
      <c r="AG124" s="7"/>
    </row>
    <row r="125" spans="1:33" ht="15.75" customHeight="1">
      <c r="A125" s="61">
        <f t="shared" si="20"/>
      </c>
      <c r="B125" s="41"/>
      <c r="C125" s="26"/>
      <c r="D125" s="4"/>
      <c r="E125" s="4"/>
      <c r="F125" s="41"/>
      <c r="G125" s="41"/>
      <c r="H125" s="4"/>
      <c r="I125" s="4"/>
      <c r="J125" s="4"/>
      <c r="K125" s="66"/>
      <c r="L125" s="31"/>
      <c r="M125" s="62">
        <f t="shared" si="11"/>
        <v>0</v>
      </c>
      <c r="N125" s="62">
        <f t="shared" si="12"/>
        <v>0</v>
      </c>
      <c r="O125" s="62">
        <f t="shared" si="13"/>
        <v>0</v>
      </c>
      <c r="P125" s="62">
        <f t="shared" si="14"/>
        <v>0</v>
      </c>
      <c r="Q125" s="62">
        <f t="shared" si="15"/>
        <v>0</v>
      </c>
      <c r="R125" s="62">
        <f t="shared" si="16"/>
        <v>0</v>
      </c>
      <c r="S125" s="62">
        <f t="shared" si="17"/>
        <v>0</v>
      </c>
      <c r="T125" s="62">
        <f t="shared" si="18"/>
        <v>0</v>
      </c>
      <c r="U125" s="63"/>
      <c r="V125" s="79">
        <f t="shared" si="4"/>
        <v>0</v>
      </c>
      <c r="W125" s="79">
        <f t="shared" si="5"/>
        <v>0</v>
      </c>
      <c r="X125" s="79">
        <f t="shared" si="5"/>
        <v>0</v>
      </c>
      <c r="Y125" s="79">
        <f t="shared" si="6"/>
        <v>0</v>
      </c>
      <c r="Z125" s="79">
        <f t="shared" si="7"/>
        <v>0</v>
      </c>
      <c r="AA125" s="79">
        <f t="shared" si="8"/>
        <v>0</v>
      </c>
      <c r="AB125" s="79">
        <f t="shared" si="8"/>
        <v>0</v>
      </c>
      <c r="AC125" s="79">
        <f t="shared" si="9"/>
        <v>0</v>
      </c>
      <c r="AD125" s="80">
        <f t="shared" si="10"/>
        <v>0</v>
      </c>
      <c r="AE125" s="80">
        <f t="shared" si="19"/>
        <v>0</v>
      </c>
      <c r="AF125" s="53"/>
      <c r="AG125" s="7"/>
    </row>
    <row r="126" spans="1:33" ht="15.75" customHeight="1">
      <c r="A126" s="61">
        <f t="shared" si="20"/>
      </c>
      <c r="B126" s="41"/>
      <c r="C126" s="26"/>
      <c r="D126" s="4"/>
      <c r="E126" s="4"/>
      <c r="F126" s="41"/>
      <c r="G126" s="41"/>
      <c r="H126" s="4"/>
      <c r="I126" s="4"/>
      <c r="J126" s="4"/>
      <c r="K126" s="66"/>
      <c r="L126" s="31"/>
      <c r="M126" s="62">
        <f t="shared" si="11"/>
        <v>0</v>
      </c>
      <c r="N126" s="62">
        <f t="shared" si="12"/>
        <v>0</v>
      </c>
      <c r="O126" s="62">
        <f t="shared" si="13"/>
        <v>0</v>
      </c>
      <c r="P126" s="62">
        <f t="shared" si="14"/>
        <v>0</v>
      </c>
      <c r="Q126" s="62">
        <f t="shared" si="15"/>
        <v>0</v>
      </c>
      <c r="R126" s="62">
        <f t="shared" si="16"/>
        <v>0</v>
      </c>
      <c r="S126" s="62">
        <f t="shared" si="17"/>
        <v>0</v>
      </c>
      <c r="T126" s="62">
        <f t="shared" si="18"/>
        <v>0</v>
      </c>
      <c r="U126" s="63"/>
      <c r="V126" s="79">
        <f t="shared" si="4"/>
        <v>0</v>
      </c>
      <c r="W126" s="79">
        <f t="shared" si="5"/>
        <v>0</v>
      </c>
      <c r="X126" s="79">
        <f t="shared" si="5"/>
        <v>0</v>
      </c>
      <c r="Y126" s="79">
        <f t="shared" si="6"/>
        <v>0</v>
      </c>
      <c r="Z126" s="79">
        <f t="shared" si="7"/>
        <v>0</v>
      </c>
      <c r="AA126" s="79">
        <f t="shared" si="8"/>
        <v>0</v>
      </c>
      <c r="AB126" s="79">
        <f t="shared" si="8"/>
        <v>0</v>
      </c>
      <c r="AC126" s="79">
        <f t="shared" si="9"/>
        <v>0</v>
      </c>
      <c r="AD126" s="80">
        <f t="shared" si="10"/>
        <v>0</v>
      </c>
      <c r="AE126" s="80">
        <f t="shared" si="19"/>
        <v>0</v>
      </c>
      <c r="AF126" s="53"/>
      <c r="AG126" s="7"/>
    </row>
    <row r="127" spans="1:33" ht="15.75" customHeight="1">
      <c r="A127" s="61">
        <f t="shared" si="20"/>
      </c>
      <c r="B127" s="41"/>
      <c r="C127" s="26"/>
      <c r="D127" s="4"/>
      <c r="E127" s="4"/>
      <c r="F127" s="41"/>
      <c r="G127" s="41"/>
      <c r="H127" s="4"/>
      <c r="I127" s="4"/>
      <c r="J127" s="4"/>
      <c r="K127" s="66"/>
      <c r="L127" s="31"/>
      <c r="M127" s="62">
        <f t="shared" si="11"/>
        <v>0</v>
      </c>
      <c r="N127" s="62">
        <f t="shared" si="12"/>
        <v>0</v>
      </c>
      <c r="O127" s="62">
        <f t="shared" si="13"/>
        <v>0</v>
      </c>
      <c r="P127" s="62">
        <f t="shared" si="14"/>
        <v>0</v>
      </c>
      <c r="Q127" s="62">
        <f t="shared" si="15"/>
        <v>0</v>
      </c>
      <c r="R127" s="62">
        <f t="shared" si="16"/>
        <v>0</v>
      </c>
      <c r="S127" s="62">
        <f t="shared" si="17"/>
        <v>0</v>
      </c>
      <c r="T127" s="62">
        <f t="shared" si="18"/>
        <v>0</v>
      </c>
      <c r="U127" s="63"/>
      <c r="V127" s="79">
        <f t="shared" si="4"/>
        <v>0</v>
      </c>
      <c r="W127" s="79">
        <f t="shared" si="5"/>
        <v>0</v>
      </c>
      <c r="X127" s="79">
        <f t="shared" si="5"/>
        <v>0</v>
      </c>
      <c r="Y127" s="79">
        <f t="shared" si="6"/>
        <v>0</v>
      </c>
      <c r="Z127" s="79">
        <f t="shared" si="7"/>
        <v>0</v>
      </c>
      <c r="AA127" s="79">
        <f t="shared" si="8"/>
        <v>0</v>
      </c>
      <c r="AB127" s="79">
        <f t="shared" si="8"/>
        <v>0</v>
      </c>
      <c r="AC127" s="79">
        <f t="shared" si="9"/>
        <v>0</v>
      </c>
      <c r="AD127" s="80">
        <f t="shared" si="10"/>
        <v>0</v>
      </c>
      <c r="AE127" s="80">
        <f t="shared" si="19"/>
        <v>0</v>
      </c>
      <c r="AF127" s="53"/>
      <c r="AG127" s="7"/>
    </row>
    <row r="128" spans="1:33" ht="15.75" customHeight="1">
      <c r="A128" s="61">
        <f t="shared" si="20"/>
      </c>
      <c r="B128" s="41"/>
      <c r="C128" s="26"/>
      <c r="D128" s="4"/>
      <c r="E128" s="4"/>
      <c r="F128" s="41"/>
      <c r="G128" s="41"/>
      <c r="H128" s="4"/>
      <c r="I128" s="4"/>
      <c r="J128" s="4"/>
      <c r="K128" s="66"/>
      <c r="L128" s="31"/>
      <c r="M128" s="62">
        <f t="shared" si="11"/>
        <v>0</v>
      </c>
      <c r="N128" s="62">
        <f t="shared" si="12"/>
        <v>0</v>
      </c>
      <c r="O128" s="62">
        <f t="shared" si="13"/>
        <v>0</v>
      </c>
      <c r="P128" s="62">
        <f t="shared" si="14"/>
        <v>0</v>
      </c>
      <c r="Q128" s="62">
        <f t="shared" si="15"/>
        <v>0</v>
      </c>
      <c r="R128" s="62">
        <f t="shared" si="16"/>
        <v>0</v>
      </c>
      <c r="S128" s="62">
        <f t="shared" si="17"/>
        <v>0</v>
      </c>
      <c r="T128" s="62">
        <f t="shared" si="18"/>
        <v>0</v>
      </c>
      <c r="U128" s="63"/>
      <c r="V128" s="79">
        <f t="shared" si="4"/>
        <v>0</v>
      </c>
      <c r="W128" s="79">
        <f t="shared" si="5"/>
        <v>0</v>
      </c>
      <c r="X128" s="79">
        <f t="shared" si="5"/>
        <v>0</v>
      </c>
      <c r="Y128" s="79">
        <f t="shared" si="6"/>
        <v>0</v>
      </c>
      <c r="Z128" s="79">
        <f t="shared" si="7"/>
        <v>0</v>
      </c>
      <c r="AA128" s="79">
        <f t="shared" si="8"/>
        <v>0</v>
      </c>
      <c r="AB128" s="79">
        <f t="shared" si="8"/>
        <v>0</v>
      </c>
      <c r="AC128" s="79">
        <f t="shared" si="9"/>
        <v>0</v>
      </c>
      <c r="AD128" s="80">
        <f t="shared" si="10"/>
        <v>0</v>
      </c>
      <c r="AE128" s="80">
        <f t="shared" si="19"/>
        <v>0</v>
      </c>
      <c r="AF128" s="53"/>
      <c r="AG128" s="7"/>
    </row>
    <row r="129" spans="1:33" ht="15.75" customHeight="1">
      <c r="A129" s="61">
        <f t="shared" si="20"/>
      </c>
      <c r="B129" s="41"/>
      <c r="C129" s="26"/>
      <c r="D129" s="4"/>
      <c r="E129" s="4"/>
      <c r="F129" s="41"/>
      <c r="G129" s="41"/>
      <c r="H129" s="4"/>
      <c r="I129" s="4"/>
      <c r="J129" s="4"/>
      <c r="K129" s="66"/>
      <c r="L129" s="31"/>
      <c r="M129" s="62">
        <f t="shared" si="11"/>
        <v>0</v>
      </c>
      <c r="N129" s="62">
        <f t="shared" si="12"/>
        <v>0</v>
      </c>
      <c r="O129" s="62">
        <f t="shared" si="13"/>
        <v>0</v>
      </c>
      <c r="P129" s="62">
        <f t="shared" si="14"/>
        <v>0</v>
      </c>
      <c r="Q129" s="62">
        <f t="shared" si="15"/>
        <v>0</v>
      </c>
      <c r="R129" s="62">
        <f t="shared" si="16"/>
        <v>0</v>
      </c>
      <c r="S129" s="62">
        <f t="shared" si="17"/>
        <v>0</v>
      </c>
      <c r="T129" s="62">
        <f t="shared" si="18"/>
        <v>0</v>
      </c>
      <c r="U129" s="63"/>
      <c r="V129" s="79">
        <f t="shared" si="4"/>
        <v>0</v>
      </c>
      <c r="W129" s="79">
        <f t="shared" si="5"/>
        <v>0</v>
      </c>
      <c r="X129" s="79">
        <f t="shared" si="5"/>
        <v>0</v>
      </c>
      <c r="Y129" s="79">
        <f t="shared" si="6"/>
        <v>0</v>
      </c>
      <c r="Z129" s="79">
        <f t="shared" si="7"/>
        <v>0</v>
      </c>
      <c r="AA129" s="79">
        <f t="shared" si="8"/>
        <v>0</v>
      </c>
      <c r="AB129" s="79">
        <f t="shared" si="8"/>
        <v>0</v>
      </c>
      <c r="AC129" s="79">
        <f t="shared" si="9"/>
        <v>0</v>
      </c>
      <c r="AD129" s="80">
        <f t="shared" si="10"/>
        <v>0</v>
      </c>
      <c r="AE129" s="80">
        <f t="shared" si="19"/>
        <v>0</v>
      </c>
      <c r="AF129" s="53"/>
      <c r="AG129" s="7"/>
    </row>
    <row r="130" spans="1:33" ht="15.75" customHeight="1">
      <c r="A130" s="61">
        <f t="shared" si="20"/>
      </c>
      <c r="B130" s="41"/>
      <c r="C130" s="26"/>
      <c r="D130" s="4"/>
      <c r="E130" s="4"/>
      <c r="F130" s="41"/>
      <c r="G130" s="41"/>
      <c r="H130" s="4"/>
      <c r="I130" s="4"/>
      <c r="J130" s="4"/>
      <c r="K130" s="66"/>
      <c r="L130" s="31"/>
      <c r="M130" s="62">
        <f t="shared" si="11"/>
        <v>0</v>
      </c>
      <c r="N130" s="62">
        <f t="shared" si="12"/>
        <v>0</v>
      </c>
      <c r="O130" s="62">
        <f t="shared" si="13"/>
        <v>0</v>
      </c>
      <c r="P130" s="62">
        <f t="shared" si="14"/>
        <v>0</v>
      </c>
      <c r="Q130" s="62">
        <f t="shared" si="15"/>
        <v>0</v>
      </c>
      <c r="R130" s="62">
        <f t="shared" si="16"/>
        <v>0</v>
      </c>
      <c r="S130" s="62">
        <f t="shared" si="17"/>
        <v>0</v>
      </c>
      <c r="T130" s="62">
        <f t="shared" si="18"/>
        <v>0</v>
      </c>
      <c r="U130" s="63"/>
      <c r="V130" s="79">
        <f t="shared" si="4"/>
        <v>0</v>
      </c>
      <c r="W130" s="79">
        <f t="shared" si="5"/>
        <v>0</v>
      </c>
      <c r="X130" s="79">
        <f t="shared" si="5"/>
        <v>0</v>
      </c>
      <c r="Y130" s="79">
        <f t="shared" si="6"/>
        <v>0</v>
      </c>
      <c r="Z130" s="79">
        <f t="shared" si="7"/>
        <v>0</v>
      </c>
      <c r="AA130" s="79">
        <f t="shared" si="8"/>
        <v>0</v>
      </c>
      <c r="AB130" s="79">
        <f t="shared" si="8"/>
        <v>0</v>
      </c>
      <c r="AC130" s="79">
        <f t="shared" si="9"/>
        <v>0</v>
      </c>
      <c r="AD130" s="80">
        <f t="shared" si="10"/>
        <v>0</v>
      </c>
      <c r="AE130" s="80">
        <f t="shared" si="19"/>
        <v>0</v>
      </c>
      <c r="AF130" s="53"/>
      <c r="AG130" s="7"/>
    </row>
    <row r="131" spans="1:33" ht="15.75" customHeight="1">
      <c r="A131" s="61">
        <f t="shared" si="20"/>
      </c>
      <c r="B131" s="41"/>
      <c r="C131" s="26"/>
      <c r="D131" s="4"/>
      <c r="E131" s="4"/>
      <c r="F131" s="41"/>
      <c r="G131" s="41"/>
      <c r="H131" s="4"/>
      <c r="I131" s="4"/>
      <c r="J131" s="4"/>
      <c r="K131" s="66"/>
      <c r="L131" s="31"/>
      <c r="M131" s="62">
        <f t="shared" si="11"/>
        <v>0</v>
      </c>
      <c r="N131" s="62">
        <f t="shared" si="12"/>
        <v>0</v>
      </c>
      <c r="O131" s="62">
        <f t="shared" si="13"/>
        <v>0</v>
      </c>
      <c r="P131" s="62">
        <f t="shared" si="14"/>
        <v>0</v>
      </c>
      <c r="Q131" s="62">
        <f t="shared" si="15"/>
        <v>0</v>
      </c>
      <c r="R131" s="62">
        <f t="shared" si="16"/>
        <v>0</v>
      </c>
      <c r="S131" s="62">
        <f t="shared" si="17"/>
        <v>0</v>
      </c>
      <c r="T131" s="62">
        <f t="shared" si="18"/>
        <v>0</v>
      </c>
      <c r="U131" s="63"/>
      <c r="V131" s="79">
        <f t="shared" si="4"/>
        <v>0</v>
      </c>
      <c r="W131" s="79">
        <f t="shared" si="5"/>
        <v>0</v>
      </c>
      <c r="X131" s="79">
        <f t="shared" si="5"/>
        <v>0</v>
      </c>
      <c r="Y131" s="79">
        <f t="shared" si="6"/>
        <v>0</v>
      </c>
      <c r="Z131" s="79">
        <f t="shared" si="7"/>
        <v>0</v>
      </c>
      <c r="AA131" s="79">
        <f t="shared" si="8"/>
        <v>0</v>
      </c>
      <c r="AB131" s="79">
        <f t="shared" si="8"/>
        <v>0</v>
      </c>
      <c r="AC131" s="79">
        <f t="shared" si="9"/>
        <v>0</v>
      </c>
      <c r="AD131" s="80">
        <f t="shared" si="10"/>
        <v>0</v>
      </c>
      <c r="AE131" s="80">
        <f t="shared" si="19"/>
        <v>0</v>
      </c>
      <c r="AF131" s="53"/>
      <c r="AG131" s="7"/>
    </row>
    <row r="132" spans="1:33" ht="15.75" customHeight="1">
      <c r="A132" s="61">
        <f t="shared" si="20"/>
      </c>
      <c r="B132" s="41"/>
      <c r="C132" s="26"/>
      <c r="D132" s="4"/>
      <c r="E132" s="4"/>
      <c r="F132" s="41"/>
      <c r="G132" s="41"/>
      <c r="H132" s="4"/>
      <c r="I132" s="4"/>
      <c r="J132" s="4"/>
      <c r="K132" s="66"/>
      <c r="L132" s="31"/>
      <c r="M132" s="62">
        <f t="shared" si="11"/>
        <v>0</v>
      </c>
      <c r="N132" s="62">
        <f t="shared" si="12"/>
        <v>0</v>
      </c>
      <c r="O132" s="62">
        <f t="shared" si="13"/>
        <v>0</v>
      </c>
      <c r="P132" s="62">
        <f t="shared" si="14"/>
        <v>0</v>
      </c>
      <c r="Q132" s="62">
        <f t="shared" si="15"/>
        <v>0</v>
      </c>
      <c r="R132" s="62">
        <f t="shared" si="16"/>
        <v>0</v>
      </c>
      <c r="S132" s="62">
        <f t="shared" si="17"/>
        <v>0</v>
      </c>
      <c r="T132" s="62">
        <f t="shared" si="18"/>
        <v>0</v>
      </c>
      <c r="U132" s="63"/>
      <c r="V132" s="79">
        <f t="shared" si="4"/>
        <v>0</v>
      </c>
      <c r="W132" s="79">
        <f t="shared" si="5"/>
        <v>0</v>
      </c>
      <c r="X132" s="79">
        <f t="shared" si="5"/>
        <v>0</v>
      </c>
      <c r="Y132" s="79">
        <f t="shared" si="6"/>
        <v>0</v>
      </c>
      <c r="Z132" s="79">
        <f t="shared" si="7"/>
        <v>0</v>
      </c>
      <c r="AA132" s="79">
        <f t="shared" si="8"/>
        <v>0</v>
      </c>
      <c r="AB132" s="79">
        <f t="shared" si="8"/>
        <v>0</v>
      </c>
      <c r="AC132" s="79">
        <f t="shared" si="9"/>
        <v>0</v>
      </c>
      <c r="AD132" s="80">
        <f t="shared" si="10"/>
        <v>0</v>
      </c>
      <c r="AE132" s="80">
        <f t="shared" si="19"/>
        <v>0</v>
      </c>
      <c r="AF132" s="53"/>
      <c r="AG132" s="7"/>
    </row>
    <row r="133" spans="1:33" ht="15.75" customHeight="1">
      <c r="A133" s="61">
        <f t="shared" si="20"/>
      </c>
      <c r="B133" s="41"/>
      <c r="C133" s="26"/>
      <c r="D133" s="4"/>
      <c r="E133" s="4"/>
      <c r="F133" s="41"/>
      <c r="G133" s="41"/>
      <c r="H133" s="4"/>
      <c r="I133" s="4"/>
      <c r="J133" s="4"/>
      <c r="K133" s="66"/>
      <c r="L133" s="31"/>
      <c r="M133" s="62">
        <f t="shared" si="11"/>
        <v>0</v>
      </c>
      <c r="N133" s="62">
        <f t="shared" si="12"/>
        <v>0</v>
      </c>
      <c r="O133" s="62">
        <f t="shared" si="13"/>
        <v>0</v>
      </c>
      <c r="P133" s="62">
        <f t="shared" si="14"/>
        <v>0</v>
      </c>
      <c r="Q133" s="62">
        <f t="shared" si="15"/>
        <v>0</v>
      </c>
      <c r="R133" s="62">
        <f t="shared" si="16"/>
        <v>0</v>
      </c>
      <c r="S133" s="62">
        <f t="shared" si="17"/>
        <v>0</v>
      </c>
      <c r="T133" s="62">
        <f t="shared" si="18"/>
        <v>0</v>
      </c>
      <c r="U133" s="63"/>
      <c r="V133" s="79">
        <f t="shared" si="4"/>
        <v>0</v>
      </c>
      <c r="W133" s="79">
        <f t="shared" si="5"/>
        <v>0</v>
      </c>
      <c r="X133" s="79">
        <f t="shared" si="5"/>
        <v>0</v>
      </c>
      <c r="Y133" s="79">
        <f t="shared" si="6"/>
        <v>0</v>
      </c>
      <c r="Z133" s="79">
        <f t="shared" si="7"/>
        <v>0</v>
      </c>
      <c r="AA133" s="79">
        <f t="shared" si="8"/>
        <v>0</v>
      </c>
      <c r="AB133" s="79">
        <f t="shared" si="8"/>
        <v>0</v>
      </c>
      <c r="AC133" s="79">
        <f t="shared" si="9"/>
        <v>0</v>
      </c>
      <c r="AD133" s="80">
        <f t="shared" si="10"/>
        <v>0</v>
      </c>
      <c r="AE133" s="80">
        <f t="shared" si="19"/>
        <v>0</v>
      </c>
      <c r="AF133" s="53"/>
      <c r="AG133" s="7"/>
    </row>
    <row r="134" spans="1:33" ht="15.75" customHeight="1">
      <c r="A134" s="61">
        <f t="shared" si="20"/>
      </c>
      <c r="B134" s="41"/>
      <c r="C134" s="26"/>
      <c r="D134" s="4"/>
      <c r="E134" s="4"/>
      <c r="F134" s="41"/>
      <c r="G134" s="41"/>
      <c r="H134" s="4"/>
      <c r="I134" s="4"/>
      <c r="J134" s="4"/>
      <c r="K134" s="66"/>
      <c r="L134" s="31"/>
      <c r="M134" s="62">
        <f t="shared" si="11"/>
        <v>0</v>
      </c>
      <c r="N134" s="62">
        <f t="shared" si="12"/>
        <v>0</v>
      </c>
      <c r="O134" s="62">
        <f t="shared" si="13"/>
        <v>0</v>
      </c>
      <c r="P134" s="62">
        <f t="shared" si="14"/>
        <v>0</v>
      </c>
      <c r="Q134" s="62">
        <f t="shared" si="15"/>
        <v>0</v>
      </c>
      <c r="R134" s="62">
        <f t="shared" si="16"/>
        <v>0</v>
      </c>
      <c r="S134" s="62">
        <f t="shared" si="17"/>
        <v>0</v>
      </c>
      <c r="T134" s="62">
        <f t="shared" si="18"/>
        <v>0</v>
      </c>
      <c r="U134" s="63"/>
      <c r="V134" s="79">
        <f t="shared" si="4"/>
        <v>0</v>
      </c>
      <c r="W134" s="79">
        <f t="shared" si="5"/>
        <v>0</v>
      </c>
      <c r="X134" s="79">
        <f t="shared" si="5"/>
        <v>0</v>
      </c>
      <c r="Y134" s="79">
        <f t="shared" si="6"/>
        <v>0</v>
      </c>
      <c r="Z134" s="79">
        <f t="shared" si="7"/>
        <v>0</v>
      </c>
      <c r="AA134" s="79">
        <f t="shared" si="8"/>
        <v>0</v>
      </c>
      <c r="AB134" s="79">
        <f t="shared" si="8"/>
        <v>0</v>
      </c>
      <c r="AC134" s="79">
        <f t="shared" si="9"/>
        <v>0</v>
      </c>
      <c r="AD134" s="80">
        <f t="shared" si="10"/>
        <v>0</v>
      </c>
      <c r="AE134" s="80">
        <f t="shared" si="19"/>
        <v>0</v>
      </c>
      <c r="AF134" s="53"/>
      <c r="AG134" s="7"/>
    </row>
    <row r="135" spans="1:33" ht="15.75" customHeight="1">
      <c r="A135" s="68"/>
      <c r="B135" s="7"/>
      <c r="C135" s="7"/>
      <c r="D135" s="7"/>
      <c r="E135" s="7"/>
      <c r="F135" s="7"/>
      <c r="G135" s="7"/>
      <c r="H135" s="45"/>
      <c r="I135" s="46"/>
      <c r="J135" s="7"/>
      <c r="K135" s="7"/>
      <c r="L135" s="7"/>
      <c r="M135" s="64">
        <f>SUM(M88:M134)</f>
        <v>3.870012</v>
      </c>
      <c r="N135" s="64">
        <f aca="true" t="shared" si="21" ref="N135:T135">SUM(N88:N134)</f>
        <v>0.9432</v>
      </c>
      <c r="O135" s="64">
        <f t="shared" si="21"/>
        <v>0</v>
      </c>
      <c r="P135" s="64">
        <f t="shared" si="21"/>
        <v>0</v>
      </c>
      <c r="Q135" s="64">
        <f t="shared" si="21"/>
        <v>0</v>
      </c>
      <c r="R135" s="64">
        <f t="shared" si="21"/>
        <v>0</v>
      </c>
      <c r="S135" s="64">
        <f t="shared" si="21"/>
        <v>0</v>
      </c>
      <c r="T135" s="64">
        <f t="shared" si="21"/>
        <v>0</v>
      </c>
      <c r="U135" s="53"/>
      <c r="V135" s="53"/>
      <c r="W135" s="53"/>
      <c r="X135" s="53"/>
      <c r="Y135" s="53"/>
      <c r="Z135" s="53"/>
      <c r="AA135" s="53"/>
      <c r="AB135" s="53"/>
      <c r="AC135" s="53"/>
      <c r="AD135" s="53">
        <f>SUM(AD88:AD134)/1000</f>
        <v>19.374</v>
      </c>
      <c r="AE135" s="53">
        <f>SUM(AE88:AE134)/1000</f>
        <v>0</v>
      </c>
      <c r="AF135" s="65">
        <f>SUM(AD135:AE135)</f>
        <v>19.374</v>
      </c>
      <c r="AG135" s="7"/>
    </row>
  </sheetData>
  <sheetProtection sheet="1" objects="1" scenarios="1"/>
  <mergeCells count="47">
    <mergeCell ref="L2:L12"/>
    <mergeCell ref="B79:D79"/>
    <mergeCell ref="H86:K86"/>
    <mergeCell ref="B75:D75"/>
    <mergeCell ref="B76:D76"/>
    <mergeCell ref="B77:D77"/>
    <mergeCell ref="B78:D78"/>
    <mergeCell ref="B71:D71"/>
    <mergeCell ref="B72:D72"/>
    <mergeCell ref="B73:D73"/>
    <mergeCell ref="B74:D74"/>
    <mergeCell ref="B64:C64"/>
    <mergeCell ref="B65:C65"/>
    <mergeCell ref="B66:C66"/>
    <mergeCell ref="B70:D70"/>
    <mergeCell ref="B57:D57"/>
    <mergeCell ref="B58:D58"/>
    <mergeCell ref="B59:D59"/>
    <mergeCell ref="B60:D60"/>
    <mergeCell ref="B53:D53"/>
    <mergeCell ref="B54:D54"/>
    <mergeCell ref="B55:D55"/>
    <mergeCell ref="B56:D56"/>
    <mergeCell ref="B46:D46"/>
    <mergeCell ref="B47:D47"/>
    <mergeCell ref="B48:D48"/>
    <mergeCell ref="B52:D52"/>
    <mergeCell ref="B39:C39"/>
    <mergeCell ref="B40:C40"/>
    <mergeCell ref="B44:D44"/>
    <mergeCell ref="B45:D45"/>
    <mergeCell ref="B32:C32"/>
    <mergeCell ref="B33:C33"/>
    <mergeCell ref="B34:C34"/>
    <mergeCell ref="B35:C35"/>
    <mergeCell ref="B28:C28"/>
    <mergeCell ref="B29:C29"/>
    <mergeCell ref="B30:C30"/>
    <mergeCell ref="B31:C31"/>
    <mergeCell ref="B5:C5"/>
    <mergeCell ref="D5:I5"/>
    <mergeCell ref="B6:C6"/>
    <mergeCell ref="D6:I6"/>
    <mergeCell ref="B2:C2"/>
    <mergeCell ref="D2:I2"/>
    <mergeCell ref="B3:C3"/>
    <mergeCell ref="D3:I4"/>
  </mergeCells>
  <printOptions/>
  <pageMargins left="0.75" right="0.75" top="1" bottom="1" header="0.4921259845" footer="0.4921259845"/>
  <pageSetup blackAndWhite="1" fitToHeight="2" fitToWidth="1" orientation="portrait" paperSize="9" scale="55" r:id="rId4"/>
  <headerFooter alignWithMargins="0">
    <oddHeader>&amp;L&amp;"Arial,Fett"&amp;16Kalkulationsbogen:&amp;"Arial,Standard"&amp;10 &amp;14  &amp;F</oddHeader>
    <oddFooter>&amp;L&amp;12schreinerwissen.de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2006-04-24T16:05:55Z</cp:lastPrinted>
  <dcterms:created xsi:type="dcterms:W3CDTF">2006-04-18T19:00:00Z</dcterms:created>
  <dcterms:modified xsi:type="dcterms:W3CDTF">2006-04-24T16:09:31Z</dcterms:modified>
  <cp:category/>
  <cp:version/>
  <cp:contentType/>
  <cp:contentStatus/>
</cp:coreProperties>
</file>